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0640" windowHeight="1170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27" i="1" l="1"/>
  <c r="E16" i="1"/>
  <c r="C16" i="1"/>
  <c r="E26" i="1"/>
  <c r="E32" i="1"/>
  <c r="C32" i="1"/>
  <c r="E31" i="1"/>
  <c r="C31" i="1"/>
  <c r="E30" i="1"/>
  <c r="C30" i="1"/>
  <c r="E29" i="1"/>
  <c r="C29" i="1"/>
  <c r="E28" i="1"/>
  <c r="C28" i="1"/>
  <c r="C27" i="1"/>
  <c r="E19" i="1"/>
  <c r="C19" i="1"/>
  <c r="E18" i="1"/>
  <c r="C18" i="1"/>
  <c r="E17" i="1"/>
  <c r="C17" i="1"/>
  <c r="E15" i="1"/>
  <c r="C15" i="1"/>
  <c r="E14" i="1"/>
  <c r="C14" i="1"/>
  <c r="E12" i="1" l="1"/>
  <c r="C12" i="1"/>
  <c r="E25" i="1"/>
  <c r="C25" i="1"/>
  <c r="E11" i="1"/>
  <c r="C10" i="1"/>
  <c r="C11" i="1"/>
  <c r="E24" i="1"/>
  <c r="C24" i="1"/>
  <c r="E10" i="1"/>
  <c r="E23" i="1"/>
  <c r="C23" i="1"/>
  <c r="E22" i="1" l="1"/>
  <c r="C22" i="1"/>
  <c r="E9" i="1"/>
  <c r="C9" i="1"/>
  <c r="C7" i="1" l="1"/>
  <c r="E7" i="1"/>
  <c r="D22" i="1"/>
  <c r="D9" i="1"/>
  <c r="D7" i="1" l="1"/>
</calcChain>
</file>

<file path=xl/sharedStrings.xml><?xml version="1.0" encoding="utf-8"?>
<sst xmlns="http://schemas.openxmlformats.org/spreadsheetml/2006/main" count="38" uniqueCount="25">
  <si>
    <t>Договор</t>
  </si>
  <si>
    <t>Продавец</t>
  </si>
  <si>
    <t>Средневзвешенная цена (руб/кВтч)</t>
  </si>
  <si>
    <t>январь</t>
  </si>
  <si>
    <t>февраль</t>
  </si>
  <si>
    <t>март</t>
  </si>
  <si>
    <t>апрель</t>
  </si>
  <si>
    <t>май</t>
  </si>
  <si>
    <t>июнь</t>
  </si>
  <si>
    <t>ПАО "Пермэнергосбыт"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</si>
  <si>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</si>
  <si>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</si>
  <si>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</si>
  <si>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</si>
  <si>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</si>
  <si>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</si>
  <si>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(млн.руб. без НДС)</t>
  </si>
  <si>
    <t>ВСЕГО</t>
  </si>
  <si>
    <t>в т.ч.</t>
  </si>
  <si>
    <t>Информация о закупке сетевыми организациями электрической энергии для компенсации потерь в сетях и ее стоимости</t>
  </si>
  <si>
    <t>Объем потерь 
(млн. кВтч)</t>
  </si>
  <si>
    <t>АО "КЭС КМР"</t>
  </si>
  <si>
    <t xml:space="preserve">Договор № 4633 </t>
  </si>
  <si>
    <t>Договор № 633 от 01.01.2008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</si>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</sst>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79;%20&#1087;&#1086;&#1090;&#1077;&#1088;&#1100;%20&#1050;&#106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21"/>
      <sheetName val="04.19"/>
      <sheetName val="05.19"/>
      <sheetName val="06.19"/>
      <sheetName val="07.19"/>
      <sheetName val="08.19"/>
      <sheetName val="09.19"/>
      <sheetName val="10.19"/>
      <sheetName val="ноябрь"/>
      <sheetName val="ноябрь скор"/>
      <sheetName val="12.19"/>
      <sheetName val="01.20"/>
      <sheetName val="02.20"/>
      <sheetName val="03.20"/>
      <sheetName val="04.20"/>
      <sheetName val="05.20"/>
      <sheetName val="06.20"/>
      <sheetName val="07.20"/>
      <sheetName val="08.20"/>
      <sheetName val="09.20"/>
      <sheetName val="10.20"/>
      <sheetName val="11.20"/>
      <sheetName val="12.20"/>
      <sheetName val="свод 2020"/>
      <sheetName val="Пермское направление + Березник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">
          <cell r="D16">
            <v>276064</v>
          </cell>
          <cell r="F16">
            <v>678830.33343999996</v>
          </cell>
        </row>
        <row r="19">
          <cell r="D19">
            <v>657258</v>
          </cell>
          <cell r="F19">
            <v>1616171.1316799999</v>
          </cell>
        </row>
      </sheetData>
      <sheetData sheetId="16">
        <row r="16">
          <cell r="D16">
            <v>317023</v>
          </cell>
          <cell r="F16">
            <v>848321.84569999995</v>
          </cell>
        </row>
        <row r="19">
          <cell r="D19">
            <v>787153</v>
          </cell>
          <cell r="F19">
            <v>2106342.7127</v>
          </cell>
        </row>
      </sheetData>
      <sheetData sheetId="17">
        <row r="16">
          <cell r="D16">
            <v>402253</v>
          </cell>
          <cell r="F16">
            <v>1076135.3833099999</v>
          </cell>
        </row>
        <row r="19">
          <cell r="D19">
            <v>649228</v>
          </cell>
          <cell r="F19">
            <v>1736860.1915599999</v>
          </cell>
        </row>
      </sheetData>
      <sheetData sheetId="18">
        <row r="17">
          <cell r="D17">
            <v>180196</v>
          </cell>
          <cell r="F17">
            <v>480885.45999880641</v>
          </cell>
        </row>
        <row r="20">
          <cell r="D20">
            <v>834986</v>
          </cell>
          <cell r="F20">
            <v>2228310.4543447341</v>
          </cell>
        </row>
      </sheetData>
      <sheetData sheetId="19">
        <row r="17">
          <cell r="D17">
            <v>280090</v>
          </cell>
          <cell r="F17">
            <v>766032.14549999998</v>
          </cell>
        </row>
        <row r="20">
          <cell r="D20">
            <v>869741</v>
          </cell>
          <cell r="F20">
            <v>2378698.1479500001</v>
          </cell>
        </row>
      </sheetData>
      <sheetData sheetId="20">
        <row r="17">
          <cell r="D17">
            <v>406342</v>
          </cell>
          <cell r="F17">
            <v>1080642.1684800002</v>
          </cell>
        </row>
        <row r="20">
          <cell r="D20">
            <v>1361030</v>
          </cell>
          <cell r="F20">
            <v>3619577.6232000003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51" sqref="C51"/>
    </sheetView>
  </sheetViews>
  <sheetFormatPr defaultRowHeight="15" x14ac:dyDescent="0.25"/>
  <cols>
    <col min="1" max="1" width="33.140625" customWidth="1"/>
    <col min="2" max="2" width="31.28515625" customWidth="1"/>
    <col min="3" max="3" width="13.28515625" customWidth="1"/>
    <col min="4" max="4" width="20.28515625" customWidth="1"/>
    <col min="5" max="5" width="19.5703125" customWidth="1"/>
  </cols>
  <sheetData>
    <row r="1" spans="1:7" x14ac:dyDescent="0.25">
      <c r="A1" s="12" t="s">
        <v>21</v>
      </c>
    </row>
    <row r="2" spans="1:7" x14ac:dyDescent="0.25">
      <c r="A2" s="12"/>
    </row>
    <row r="3" spans="1:7" x14ac:dyDescent="0.25">
      <c r="A3" s="13" t="s">
        <v>19</v>
      </c>
      <c r="B3" s="13"/>
      <c r="C3" s="13"/>
      <c r="D3" s="13"/>
      <c r="E3" s="13"/>
    </row>
    <row r="4" spans="1:7" x14ac:dyDescent="0.25">
      <c r="A4" s="14" t="s">
        <v>24</v>
      </c>
      <c r="B4" s="14"/>
      <c r="C4" s="14"/>
      <c r="D4" s="14"/>
      <c r="E4" s="14"/>
    </row>
    <row r="6" spans="1:7" ht="54" customHeight="1" x14ac:dyDescent="0.25">
      <c r="A6" s="10" t="s">
        <v>0</v>
      </c>
      <c r="B6" s="10" t="s">
        <v>1</v>
      </c>
      <c r="C6" s="11" t="s">
        <v>20</v>
      </c>
      <c r="D6" s="11" t="s">
        <v>2</v>
      </c>
      <c r="E6" s="11" t="s">
        <v>16</v>
      </c>
    </row>
    <row r="7" spans="1:7" s="1" customFormat="1" x14ac:dyDescent="0.25">
      <c r="A7" s="2" t="s">
        <v>17</v>
      </c>
      <c r="B7" s="2"/>
      <c r="C7" s="3">
        <f>C9+C22</f>
        <v>14.871195</v>
      </c>
      <c r="D7" s="4">
        <f>E7/C7</f>
        <v>2.5761734695593423</v>
      </c>
      <c r="E7" s="3">
        <f>E9+E22</f>
        <v>38.310778019643543</v>
      </c>
    </row>
    <row r="8" spans="1:7" ht="12" customHeight="1" x14ac:dyDescent="0.25">
      <c r="A8" s="5" t="s">
        <v>18</v>
      </c>
      <c r="B8" s="5"/>
      <c r="C8" s="6"/>
      <c r="D8" s="7"/>
      <c r="E8" s="6"/>
    </row>
    <row r="9" spans="1:7" x14ac:dyDescent="0.25">
      <c r="A9" s="8" t="s">
        <v>23</v>
      </c>
      <c r="B9" s="8" t="s">
        <v>9</v>
      </c>
      <c r="C9" s="9">
        <f>SUM(C10:C21)</f>
        <v>11.003584</v>
      </c>
      <c r="D9" s="9">
        <f>E9/C9</f>
        <v>2.5794565902595679</v>
      </c>
      <c r="E9" s="9">
        <f>SUM(E10:E21)</f>
        <v>28.383267265274736</v>
      </c>
    </row>
    <row r="10" spans="1:7" hidden="1" x14ac:dyDescent="0.25">
      <c r="A10" s="8" t="s">
        <v>3</v>
      </c>
      <c r="B10" s="8"/>
      <c r="C10" s="9">
        <f>903832/1000000</f>
        <v>0.90383199999999997</v>
      </c>
      <c r="D10" s="8"/>
      <c r="E10" s="9">
        <f>2195570.61776/1000000</f>
        <v>2.1955706177599996</v>
      </c>
      <c r="G10" s="15"/>
    </row>
    <row r="11" spans="1:7" hidden="1" x14ac:dyDescent="0.25">
      <c r="A11" s="8" t="s">
        <v>4</v>
      </c>
      <c r="B11" s="8"/>
      <c r="C11" s="9">
        <f>1436897/1000000</f>
        <v>1.4368970000000001</v>
      </c>
      <c r="D11" s="8"/>
      <c r="E11" s="9">
        <f>3693170.14528/1000000</f>
        <v>3.6931701452799999</v>
      </c>
      <c r="G11" s="15"/>
    </row>
    <row r="12" spans="1:7" hidden="1" x14ac:dyDescent="0.25">
      <c r="A12" s="8" t="s">
        <v>5</v>
      </c>
      <c r="B12" s="8"/>
      <c r="C12" s="9">
        <f>1692220/1000000</f>
        <v>1.6922200000000001</v>
      </c>
      <c r="D12" s="8"/>
      <c r="E12" s="9">
        <f>4240940.2308/1000000</f>
        <v>4.2409402307999997</v>
      </c>
      <c r="G12" s="15"/>
    </row>
    <row r="13" spans="1:7" hidden="1" x14ac:dyDescent="0.25">
      <c r="A13" s="8" t="s">
        <v>6</v>
      </c>
      <c r="B13" s="8"/>
      <c r="C13" s="9">
        <v>0.100539</v>
      </c>
      <c r="D13" s="8"/>
      <c r="E13" s="9">
        <v>0.25940468999999999</v>
      </c>
      <c r="G13" s="15"/>
    </row>
    <row r="14" spans="1:7" hidden="1" x14ac:dyDescent="0.25">
      <c r="A14" s="8" t="s">
        <v>7</v>
      </c>
      <c r="B14" s="8"/>
      <c r="C14" s="9">
        <f>'[1]05.20'!$D$19/1000000</f>
        <v>0.65725800000000001</v>
      </c>
      <c r="D14" s="8"/>
      <c r="E14" s="9">
        <f>'[1]05.20'!$F$19/1000000</f>
        <v>1.6161711316799998</v>
      </c>
      <c r="G14" s="15"/>
    </row>
    <row r="15" spans="1:7" hidden="1" x14ac:dyDescent="0.25">
      <c r="A15" s="8" t="s">
        <v>8</v>
      </c>
      <c r="B15" s="8"/>
      <c r="C15" s="9">
        <f>'[1]06.20'!$D$19/1000000</f>
        <v>0.78715299999999999</v>
      </c>
      <c r="D15" s="8"/>
      <c r="E15" s="9">
        <f>'[1]06.20'!$F$19/1000000</f>
        <v>2.1063427127000001</v>
      </c>
      <c r="G15" s="15"/>
    </row>
    <row r="16" spans="1:7" hidden="1" x14ac:dyDescent="0.25">
      <c r="A16" s="8" t="s">
        <v>10</v>
      </c>
      <c r="B16" s="8"/>
      <c r="C16" s="9">
        <f>'[1]07.20'!$D$19/1000000</f>
        <v>0.64922800000000003</v>
      </c>
      <c r="D16" s="8"/>
      <c r="E16" s="9">
        <f>'[1]07.20'!$F$19/1000000</f>
        <v>1.7368601915599999</v>
      </c>
      <c r="G16" s="15"/>
    </row>
    <row r="17" spans="1:7" hidden="1" x14ac:dyDescent="0.25">
      <c r="A17" s="8" t="s">
        <v>11</v>
      </c>
      <c r="B17" s="8"/>
      <c r="C17" s="9">
        <f>'[1]08.20'!$D$20/1000000</f>
        <v>0.83498600000000001</v>
      </c>
      <c r="D17" s="8"/>
      <c r="E17" s="9">
        <f>'[1]08.20'!$F$20/1000000</f>
        <v>2.2283104543447343</v>
      </c>
      <c r="G17" s="15"/>
    </row>
    <row r="18" spans="1:7" hidden="1" x14ac:dyDescent="0.25">
      <c r="A18" s="8" t="s">
        <v>12</v>
      </c>
      <c r="B18" s="8"/>
      <c r="C18" s="9">
        <f>'[1]09.20'!$D$20/1000000</f>
        <v>0.86974099999999999</v>
      </c>
      <c r="D18" s="8"/>
      <c r="E18" s="9">
        <f>'[1]09.20'!$F$20/1000000</f>
        <v>2.3786981479500002</v>
      </c>
      <c r="G18" s="15"/>
    </row>
    <row r="19" spans="1:7" hidden="1" x14ac:dyDescent="0.25">
      <c r="A19" s="8" t="s">
        <v>13</v>
      </c>
      <c r="B19" s="8"/>
      <c r="C19" s="9">
        <f>'[1]10.20'!$D$20/1000000</f>
        <v>1.36103</v>
      </c>
      <c r="D19" s="8"/>
      <c r="E19" s="9">
        <f>'[1]10.20'!$F$20/1000000</f>
        <v>3.6195776232000001</v>
      </c>
      <c r="G19" s="15"/>
    </row>
    <row r="20" spans="1:7" hidden="1" x14ac:dyDescent="0.25">
      <c r="A20" s="8" t="s">
        <v>14</v>
      </c>
      <c r="B20" s="8"/>
      <c r="C20" s="9">
        <v>0.46994599999999997</v>
      </c>
      <c r="D20" s="8"/>
      <c r="E20" s="9">
        <v>1.2451595200000001</v>
      </c>
      <c r="G20" s="15"/>
    </row>
    <row r="21" spans="1:7" hidden="1" x14ac:dyDescent="0.25">
      <c r="A21" s="8" t="s">
        <v>15</v>
      </c>
      <c r="B21" s="8"/>
      <c r="C21" s="9">
        <v>1.2407539999999999</v>
      </c>
      <c r="D21" s="8"/>
      <c r="E21" s="9">
        <v>3.0630617999999998</v>
      </c>
      <c r="G21" s="15"/>
    </row>
    <row r="22" spans="1:7" x14ac:dyDescent="0.25">
      <c r="A22" s="8" t="s">
        <v>22</v>
      </c>
      <c r="B22" s="8" t="s">
        <v>9</v>
      </c>
      <c r="C22" s="9">
        <f>SUM(C23:C34)</f>
        <v>3.8676110000000001</v>
      </c>
      <c r="D22" s="9">
        <f>E22/C22</f>
        <v>2.56683279532735</v>
      </c>
      <c r="E22" s="9">
        <f>SUM(E23:E34)</f>
        <v>9.9275107543688073</v>
      </c>
    </row>
    <row r="23" spans="1:7" hidden="1" x14ac:dyDescent="0.25">
      <c r="A23" s="8" t="s">
        <v>3</v>
      </c>
      <c r="B23" s="8"/>
      <c r="C23" s="9">
        <f>773360/1000000</f>
        <v>0.77336000000000005</v>
      </c>
      <c r="D23" s="8"/>
      <c r="E23" s="9">
        <f>1878630.6448/1000000</f>
        <v>1.8786306447999999</v>
      </c>
    </row>
    <row r="24" spans="1:7" hidden="1" x14ac:dyDescent="0.25">
      <c r="A24" s="8" t="s">
        <v>4</v>
      </c>
      <c r="B24" s="8"/>
      <c r="C24" s="9">
        <f>280561/1000000</f>
        <v>0.280561</v>
      </c>
      <c r="D24" s="8"/>
      <c r="E24" s="9">
        <f>721109.10464/1000000</f>
        <v>0.72110910464</v>
      </c>
    </row>
    <row r="25" spans="1:7" hidden="1" x14ac:dyDescent="0.25">
      <c r="A25" s="8" t="s">
        <v>5</v>
      </c>
      <c r="B25" s="8"/>
      <c r="C25" s="9">
        <f>388775/1000000</f>
        <v>0.38877499999999998</v>
      </c>
      <c r="D25" s="8"/>
      <c r="E25" s="9">
        <f>974324.5785/1000000</f>
        <v>0.97432457849999998</v>
      </c>
    </row>
    <row r="26" spans="1:7" hidden="1" x14ac:dyDescent="0.25">
      <c r="A26" s="8" t="s">
        <v>6</v>
      </c>
      <c r="B26" s="8"/>
      <c r="C26" s="9">
        <v>1.6818E-2</v>
      </c>
      <c r="D26" s="8"/>
      <c r="E26" s="9">
        <f>43392.8/1000000</f>
        <v>4.3392800000000002E-2</v>
      </c>
    </row>
    <row r="27" spans="1:7" hidden="1" x14ac:dyDescent="0.25">
      <c r="A27" s="8" t="s">
        <v>7</v>
      </c>
      <c r="B27" s="8"/>
      <c r="C27" s="9">
        <f>'[1]05.20'!$D$16/1000000</f>
        <v>0.27606399999999998</v>
      </c>
      <c r="D27" s="8"/>
      <c r="E27" s="9">
        <f>'[1]05.20'!$F$16/1000000</f>
        <v>0.67883033343999999</v>
      </c>
    </row>
    <row r="28" spans="1:7" hidden="1" x14ac:dyDescent="0.25">
      <c r="A28" s="8" t="s">
        <v>8</v>
      </c>
      <c r="B28" s="8"/>
      <c r="C28" s="9">
        <f>'[1]06.20'!$D$16/1000000</f>
        <v>0.317023</v>
      </c>
      <c r="D28" s="8"/>
      <c r="E28" s="9">
        <f>'[1]06.20'!$F$16/1000000</f>
        <v>0.84832184569999991</v>
      </c>
    </row>
    <row r="29" spans="1:7" hidden="1" x14ac:dyDescent="0.25">
      <c r="A29" s="8" t="s">
        <v>10</v>
      </c>
      <c r="B29" s="8"/>
      <c r="C29" s="9">
        <f>'[1]07.20'!$D$16/1000000</f>
        <v>0.40225300000000003</v>
      </c>
      <c r="D29" s="8"/>
      <c r="E29" s="9">
        <f>'[1]07.20'!$F$16/1000000</f>
        <v>1.07613538331</v>
      </c>
    </row>
    <row r="30" spans="1:7" hidden="1" x14ac:dyDescent="0.25">
      <c r="A30" s="8" t="s">
        <v>11</v>
      </c>
      <c r="B30" s="8"/>
      <c r="C30" s="9">
        <f>'[1]08.20'!$D$17/1000000</f>
        <v>0.180196</v>
      </c>
      <c r="D30" s="8"/>
      <c r="E30" s="9">
        <f>'[1]08.20'!$F$17/1000000</f>
        <v>0.48088545999880644</v>
      </c>
    </row>
    <row r="31" spans="1:7" hidden="1" x14ac:dyDescent="0.25">
      <c r="A31" s="8" t="s">
        <v>12</v>
      </c>
      <c r="B31" s="8"/>
      <c r="C31" s="9">
        <f>'[1]09.20'!$D$17/1000000</f>
        <v>0.28009000000000001</v>
      </c>
      <c r="D31" s="8"/>
      <c r="E31" s="9">
        <f>'[1]09.20'!$F$17/1000000</f>
        <v>0.76603214549999998</v>
      </c>
    </row>
    <row r="32" spans="1:7" hidden="1" x14ac:dyDescent="0.25">
      <c r="A32" s="8" t="s">
        <v>13</v>
      </c>
      <c r="B32" s="8"/>
      <c r="C32" s="9">
        <f>'[1]10.20'!$D$17/1000000</f>
        <v>0.40634199999999998</v>
      </c>
      <c r="D32" s="8"/>
      <c r="E32" s="9">
        <f>'[1]10.20'!$F$17/1000000</f>
        <v>1.0806421684800003</v>
      </c>
    </row>
    <row r="33" spans="1:5" hidden="1" x14ac:dyDescent="0.25">
      <c r="A33" s="8" t="s">
        <v>14</v>
      </c>
      <c r="B33" s="8"/>
      <c r="C33" s="9">
        <v>0.17124</v>
      </c>
      <c r="D33" s="8"/>
      <c r="E33" s="9">
        <v>0.45371407000000002</v>
      </c>
    </row>
    <row r="34" spans="1:5" hidden="1" x14ac:dyDescent="0.25">
      <c r="A34" s="8" t="s">
        <v>15</v>
      </c>
      <c r="B34" s="8"/>
      <c r="C34" s="9">
        <v>0.37488900000000003</v>
      </c>
      <c r="D34" s="8"/>
      <c r="E34" s="9">
        <v>0.92549221999999998</v>
      </c>
    </row>
  </sheetData>
  <mergeCells count="2"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Вилесова Светлана Васильевна</cp:lastModifiedBy>
  <dcterms:created xsi:type="dcterms:W3CDTF">2020-02-26T08:56:03Z</dcterms:created>
  <dcterms:modified xsi:type="dcterms:W3CDTF">2021-02-27T04:25:03Z</dcterms:modified>
</cp:coreProperties>
</file>