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600" yWindow="210" windowWidth="19320" windowHeight="807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2" i="1" l="1"/>
  <c r="F22" i="1"/>
  <c r="B23" i="1"/>
  <c r="E23" i="1"/>
  <c r="F23" i="1" l="1"/>
  <c r="D23" i="1"/>
  <c r="C23" i="1"/>
  <c r="C22" i="1"/>
  <c r="D22" i="1"/>
  <c r="E22" i="1"/>
  <c r="B21" i="1"/>
  <c r="E20" i="1"/>
  <c r="F20" i="1"/>
  <c r="C32" i="1" l="1"/>
  <c r="E34" i="1"/>
  <c r="B19" i="1" l="1"/>
  <c r="B18" i="1"/>
  <c r="B16" i="1"/>
  <c r="B15" i="1"/>
  <c r="B14" i="1"/>
  <c r="B13" i="1"/>
  <c r="B12" i="1"/>
  <c r="B11" i="1"/>
  <c r="B10" i="1"/>
  <c r="B9" i="1"/>
  <c r="B8" i="1"/>
  <c r="B7" i="1" l="1"/>
</calcChain>
</file>

<file path=xl/sharedStrings.xml><?xml version="1.0" encoding="utf-8"?>
<sst xmlns="http://schemas.openxmlformats.org/spreadsheetml/2006/main" count="47" uniqueCount="26">
  <si>
    <t>Информация о балансе и мощности в 2019 году</t>
  </si>
  <si>
    <t>Отпуск э/э в сеть (тыс. кВтч)</t>
  </si>
  <si>
    <t>Отпуск э/э из сети (тыс. кВтч)</t>
  </si>
  <si>
    <t>Потери электроэнергии,  возникшие в сетях (абсолютные), тыс. кВтч</t>
  </si>
  <si>
    <t>Потери электроэнергии,  возникшие в сетях (относительные), %</t>
  </si>
  <si>
    <t>Объём переданной электроэнергии по договорам об оказании услуг по передаче («котловой» полезный отпуск), тыс.кВтч</t>
  </si>
  <si>
    <t>Объём заявленной мощности по договорам об оказании услуг по передаче («котловой» полезный отпуск), МВт</t>
  </si>
  <si>
    <t>ВСЕГО</t>
  </si>
  <si>
    <t xml:space="preserve">в т.ч. </t>
  </si>
  <si>
    <t>ВН</t>
  </si>
  <si>
    <t>СН1</t>
  </si>
  <si>
    <t>СН2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</si>
  <si>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</si>
  <si>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</si>
  <si>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</si>
  <si>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</si>
  <si>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</si>
  <si>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</si>
  <si>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</si>
  <si>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</si>
  <si>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</si>
  <si>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</si>
  <si>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</si>
  <si>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</si>
  <si>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</si>
  <si>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АО "КЭС КМР"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</si>
</sst>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/>
    </xf>
    <xf numFmtId="10" fontId="2" fillId="0" borderId="1" xfId="1" applyNumberFormat="1" applyFont="1" applyBorder="1"/>
    <xf numFmtId="164" fontId="2" fillId="0" borderId="1" xfId="0" applyNumberFormat="1" applyFont="1" applyBorder="1"/>
    <xf numFmtId="164" fontId="0" fillId="0" borderId="1" xfId="0" applyNumberFormat="1" applyBorder="1"/>
    <xf numFmtId="164" fontId="2" fillId="0" borderId="1" xfId="0" applyNumberFormat="1" applyFont="1" applyBorder="1" applyAlignment="1"/>
    <xf numFmtId="164" fontId="0" fillId="0" borderId="1" xfId="0" applyNumberFormat="1" applyBorder="1" applyAlignment="1"/>
    <xf numFmtId="164" fontId="0" fillId="0" borderId="0" xfId="0" applyNumberFormat="1"/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36"/>
  <sheetViews>
    <sheetView tabSelected="1" zoomScale="90" zoomScaleNormal="90" workbookViewId="0">
      <selection activeCell="B23" sqref="B23"/>
    </sheetView>
  </sheetViews>
  <sheetFormatPr defaultRowHeight="14.25" x14ac:dyDescent="0.2"/>
  <cols>
    <col min="1" max="1" width="17.125" customWidth="1"/>
    <col min="2" max="2" width="17.375" customWidth="1"/>
    <col min="3" max="6" width="12.75" customWidth="1"/>
    <col min="7" max="7" width="10.875" bestFit="1" customWidth="1"/>
  </cols>
  <sheetData>
    <row r="1" spans="1:7" x14ac:dyDescent="0.2">
      <c r="A1" t="s">
        <v>25</v>
      </c>
    </row>
    <row r="3" spans="1:7" ht="15" x14ac:dyDescent="0.25">
      <c r="A3" s="1" t="s">
        <v>0</v>
      </c>
    </row>
    <row r="4" spans="1:7" ht="15" x14ac:dyDescent="0.25">
      <c r="A4" s="1"/>
    </row>
    <row r="5" spans="1:7" ht="15" customHeight="1" x14ac:dyDescent="0.2">
      <c r="A5" s="13"/>
      <c r="B5" s="12" t="s">
        <v>7</v>
      </c>
      <c r="C5" s="12" t="s">
        <v>8</v>
      </c>
      <c r="D5" s="12"/>
      <c r="E5" s="12"/>
      <c r="F5" s="12"/>
    </row>
    <row r="6" spans="1:7" ht="15" x14ac:dyDescent="0.2">
      <c r="A6" s="14"/>
      <c r="B6" s="12"/>
      <c r="C6" s="5" t="s">
        <v>9</v>
      </c>
      <c r="D6" s="5" t="s">
        <v>10</v>
      </c>
      <c r="E6" s="5" t="s">
        <v>11</v>
      </c>
      <c r="F6" s="5" t="s">
        <v>12</v>
      </c>
    </row>
    <row r="7" spans="1:7" ht="42" customHeight="1" x14ac:dyDescent="0.25">
      <c r="A7" s="4" t="s">
        <v>1</v>
      </c>
      <c r="B7" s="7">
        <f>SUM(B8:B19)</f>
        <v>247365.57699999999</v>
      </c>
      <c r="C7" s="7">
        <v>131922.63699999999</v>
      </c>
      <c r="D7" s="7">
        <v>51682.675000000003</v>
      </c>
      <c r="E7" s="7">
        <v>63760.267999999996</v>
      </c>
      <c r="F7" s="7">
        <v>0</v>
      </c>
      <c r="G7" s="11"/>
    </row>
    <row r="8" spans="1:7" hidden="1" x14ac:dyDescent="0.2">
      <c r="A8" s="3" t="s">
        <v>13</v>
      </c>
      <c r="B8" s="8">
        <f>25.244776*1000</f>
        <v>25244.776000000002</v>
      </c>
      <c r="C8" s="8"/>
      <c r="D8" s="8"/>
      <c r="E8" s="8"/>
      <c r="F8" s="8"/>
      <c r="G8" s="11"/>
    </row>
    <row r="9" spans="1:7" hidden="1" x14ac:dyDescent="0.2">
      <c r="A9" s="3" t="s">
        <v>14</v>
      </c>
      <c r="B9" s="8">
        <f>23.180734*1000</f>
        <v>23180.734</v>
      </c>
      <c r="C9" s="8"/>
      <c r="D9" s="8"/>
      <c r="E9" s="8"/>
      <c r="F9" s="8"/>
      <c r="G9" s="11"/>
    </row>
    <row r="10" spans="1:7" hidden="1" x14ac:dyDescent="0.2">
      <c r="A10" s="3" t="s">
        <v>15</v>
      </c>
      <c r="B10" s="8">
        <f>21.640634*1000</f>
        <v>21640.633999999998</v>
      </c>
      <c r="C10" s="8"/>
      <c r="D10" s="8"/>
      <c r="E10" s="8"/>
      <c r="F10" s="8"/>
      <c r="G10" s="11"/>
    </row>
    <row r="11" spans="1:7" hidden="1" x14ac:dyDescent="0.2">
      <c r="A11" s="3" t="s">
        <v>16</v>
      </c>
      <c r="B11" s="8">
        <f>22.989094*1000</f>
        <v>22989.094000000001</v>
      </c>
      <c r="C11" s="8"/>
      <c r="D11" s="8"/>
      <c r="E11" s="8"/>
      <c r="F11" s="8"/>
      <c r="G11" s="11"/>
    </row>
    <row r="12" spans="1:7" hidden="1" x14ac:dyDescent="0.2">
      <c r="A12" s="3" t="s">
        <v>17</v>
      </c>
      <c r="B12" s="8">
        <f>18.819337*1000</f>
        <v>18819.337</v>
      </c>
      <c r="C12" s="8"/>
      <c r="D12" s="8"/>
      <c r="E12" s="8"/>
      <c r="F12" s="8"/>
      <c r="G12" s="11"/>
    </row>
    <row r="13" spans="1:7" hidden="1" x14ac:dyDescent="0.2">
      <c r="A13" s="3" t="s">
        <v>18</v>
      </c>
      <c r="B13" s="8">
        <f>17.479905*1000</f>
        <v>17479.904999999999</v>
      </c>
      <c r="C13" s="8"/>
      <c r="D13" s="8"/>
      <c r="E13" s="8"/>
      <c r="F13" s="8"/>
      <c r="G13" s="11"/>
    </row>
    <row r="14" spans="1:7" hidden="1" x14ac:dyDescent="0.2">
      <c r="A14" s="3" t="s">
        <v>19</v>
      </c>
      <c r="B14" s="8">
        <f>19.545069*1000</f>
        <v>19545.069000000003</v>
      </c>
      <c r="C14" s="8"/>
      <c r="D14" s="8"/>
      <c r="E14" s="8"/>
      <c r="F14" s="8"/>
      <c r="G14" s="11"/>
    </row>
    <row r="15" spans="1:7" hidden="1" x14ac:dyDescent="0.2">
      <c r="A15" s="3" t="s">
        <v>20</v>
      </c>
      <c r="B15" s="8">
        <f>21.115121*1000</f>
        <v>21115.120999999999</v>
      </c>
      <c r="C15" s="8"/>
      <c r="D15" s="8"/>
      <c r="E15" s="8"/>
      <c r="F15" s="8"/>
      <c r="G15" s="11"/>
    </row>
    <row r="16" spans="1:7" hidden="1" x14ac:dyDescent="0.2">
      <c r="A16" s="3" t="s">
        <v>21</v>
      </c>
      <c r="B16" s="8">
        <f>17.723839*1000</f>
        <v>17723.839</v>
      </c>
      <c r="C16" s="8"/>
      <c r="D16" s="8"/>
      <c r="E16" s="8"/>
      <c r="F16" s="8"/>
      <c r="G16" s="11"/>
    </row>
    <row r="17" spans="1:7" hidden="1" x14ac:dyDescent="0.2">
      <c r="A17" s="3" t="s">
        <v>22</v>
      </c>
      <c r="B17" s="8">
        <v>19130.431</v>
      </c>
      <c r="C17" s="8"/>
      <c r="D17" s="8"/>
      <c r="E17" s="8"/>
      <c r="F17" s="8"/>
      <c r="G17" s="11"/>
    </row>
    <row r="18" spans="1:7" hidden="1" x14ac:dyDescent="0.2">
      <c r="A18" s="3" t="s">
        <v>23</v>
      </c>
      <c r="B18" s="8">
        <f>19.736932*1000</f>
        <v>19736.932000000001</v>
      </c>
      <c r="C18" s="8"/>
      <c r="D18" s="8"/>
      <c r="E18" s="8"/>
      <c r="F18" s="8"/>
      <c r="G18" s="11"/>
    </row>
    <row r="19" spans="1:7" hidden="1" x14ac:dyDescent="0.2">
      <c r="A19" s="3" t="s">
        <v>24</v>
      </c>
      <c r="B19" s="8">
        <f>20.759705*1000</f>
        <v>20759.705000000002</v>
      </c>
      <c r="C19" s="8"/>
      <c r="D19" s="8"/>
      <c r="E19" s="8"/>
      <c r="F19" s="8"/>
      <c r="G19" s="11"/>
    </row>
    <row r="20" spans="1:7" ht="42.75" customHeight="1" x14ac:dyDescent="0.25">
      <c r="A20" s="4" t="s">
        <v>2</v>
      </c>
      <c r="B20" s="7">
        <v>234676.459</v>
      </c>
      <c r="C20" s="7">
        <v>88269.308000000005</v>
      </c>
      <c r="D20" s="7">
        <v>8732.5640000000003</v>
      </c>
      <c r="E20" s="7">
        <f>78777.86</f>
        <v>78777.86</v>
      </c>
      <c r="F20" s="7">
        <f>58896.727</f>
        <v>58896.726999999999</v>
      </c>
      <c r="G20" s="11"/>
    </row>
    <row r="21" spans="1:7" ht="90" x14ac:dyDescent="0.25">
      <c r="A21" s="4" t="s">
        <v>3</v>
      </c>
      <c r="B21" s="7">
        <f>SUM(C21:F21)</f>
        <v>12689.120999999999</v>
      </c>
      <c r="C21" s="7">
        <v>745.36099999999999</v>
      </c>
      <c r="D21" s="7">
        <v>203.571</v>
      </c>
      <c r="E21" s="7">
        <v>6717.7749999999996</v>
      </c>
      <c r="F21" s="7">
        <v>5022.4139999999998</v>
      </c>
    </row>
    <row r="22" spans="1:7" ht="90" x14ac:dyDescent="0.25">
      <c r="A22" s="4" t="s">
        <v>4</v>
      </c>
      <c r="B22" s="6">
        <f>B21/B7</f>
        <v>5.1297036369777511E-2</v>
      </c>
      <c r="C22" s="6">
        <f t="shared" ref="C22:E22" si="0">C21/C7</f>
        <v>5.6499856048208017E-3</v>
      </c>
      <c r="D22" s="6">
        <f t="shared" si="0"/>
        <v>3.9388634585961349E-3</v>
      </c>
      <c r="E22" s="6">
        <f t="shared" si="0"/>
        <v>0.10535989277836787</v>
      </c>
      <c r="F22" s="6">
        <f>F21/F20</f>
        <v>8.5274925379130145E-2</v>
      </c>
    </row>
    <row r="23" spans="1:7" ht="135" x14ac:dyDescent="0.25">
      <c r="A23" s="4" t="s">
        <v>5</v>
      </c>
      <c r="B23" s="9">
        <f>SUM(C23:F23)</f>
        <v>234676.45900000003</v>
      </c>
      <c r="C23" s="7">
        <f>C20</f>
        <v>88269.308000000005</v>
      </c>
      <c r="D23" s="7">
        <f>D20</f>
        <v>8732.5640000000003</v>
      </c>
      <c r="E23" s="7">
        <f>E20</f>
        <v>78777.86</v>
      </c>
      <c r="F23" s="7">
        <f>F20</f>
        <v>58896.726999999999</v>
      </c>
      <c r="G23" s="11"/>
    </row>
    <row r="24" spans="1:7" hidden="1" x14ac:dyDescent="0.2">
      <c r="A24" s="3" t="s">
        <v>13</v>
      </c>
      <c r="B24" s="10">
        <v>24040.244999999999</v>
      </c>
      <c r="C24" s="8"/>
      <c r="D24" s="8"/>
      <c r="E24" s="8"/>
      <c r="F24" s="8"/>
    </row>
    <row r="25" spans="1:7" hidden="1" x14ac:dyDescent="0.2">
      <c r="A25" s="3" t="s">
        <v>14</v>
      </c>
      <c r="B25" s="10">
        <v>21980.494999999999</v>
      </c>
      <c r="C25" s="8"/>
      <c r="D25" s="8"/>
      <c r="E25" s="8"/>
      <c r="F25" s="8"/>
    </row>
    <row r="26" spans="1:7" hidden="1" x14ac:dyDescent="0.2">
      <c r="A26" s="3" t="s">
        <v>15</v>
      </c>
      <c r="B26" s="10">
        <v>19205.023000000001</v>
      </c>
      <c r="C26" s="8"/>
      <c r="D26" s="8"/>
      <c r="E26" s="8"/>
      <c r="F26" s="8"/>
    </row>
    <row r="27" spans="1:7" hidden="1" x14ac:dyDescent="0.2">
      <c r="A27" s="3" t="s">
        <v>16</v>
      </c>
      <c r="B27" s="10">
        <v>20641.838</v>
      </c>
      <c r="C27" s="8"/>
      <c r="D27" s="8"/>
      <c r="E27" s="8"/>
      <c r="F27" s="8"/>
    </row>
    <row r="28" spans="1:7" hidden="1" x14ac:dyDescent="0.2">
      <c r="A28" s="3" t="s">
        <v>17</v>
      </c>
      <c r="B28" s="10">
        <v>18050.947</v>
      </c>
      <c r="C28" s="8"/>
      <c r="D28" s="8"/>
      <c r="E28" s="8"/>
      <c r="F28" s="8"/>
    </row>
    <row r="29" spans="1:7" hidden="1" x14ac:dyDescent="0.2">
      <c r="A29" s="3" t="s">
        <v>18</v>
      </c>
      <c r="B29" s="10">
        <v>16756.226999999999</v>
      </c>
      <c r="C29" s="8"/>
      <c r="D29" s="8"/>
      <c r="E29" s="8"/>
      <c r="F29" s="8"/>
    </row>
    <row r="30" spans="1:7" hidden="1" x14ac:dyDescent="0.2">
      <c r="A30" s="3" t="s">
        <v>19</v>
      </c>
      <c r="B30" s="10">
        <v>18630.795999999998</v>
      </c>
      <c r="C30" s="8"/>
      <c r="D30" s="8"/>
      <c r="E30" s="8"/>
      <c r="F30" s="8"/>
    </row>
    <row r="31" spans="1:7" hidden="1" x14ac:dyDescent="0.2">
      <c r="A31" s="3" t="s">
        <v>20</v>
      </c>
      <c r="B31" s="10">
        <v>19683.689999999999</v>
      </c>
      <c r="C31" s="8">
        <v>7221.6949999999997</v>
      </c>
      <c r="D31" s="8">
        <v>2252.029</v>
      </c>
      <c r="E31" s="8">
        <v>5828.6319999999996</v>
      </c>
      <c r="F31" s="8">
        <v>4381.3339999999998</v>
      </c>
    </row>
    <row r="32" spans="1:7" hidden="1" x14ac:dyDescent="0.2">
      <c r="A32" s="3" t="s">
        <v>21</v>
      </c>
      <c r="B32" s="10">
        <v>19753.91</v>
      </c>
      <c r="C32" s="8">
        <f>7045046/1000</f>
        <v>7045.0460000000003</v>
      </c>
      <c r="D32" s="8">
        <v>2292.2449999999999</v>
      </c>
      <c r="E32" s="8">
        <v>5780.9089999999997</v>
      </c>
      <c r="F32" s="8">
        <v>4635.71</v>
      </c>
    </row>
    <row r="33" spans="1:7" hidden="1" x14ac:dyDescent="0.2">
      <c r="A33" s="3" t="s">
        <v>22</v>
      </c>
      <c r="B33" s="10">
        <v>17899.245999999999</v>
      </c>
      <c r="C33" s="8">
        <v>6666.3249999999998</v>
      </c>
      <c r="D33" s="8"/>
      <c r="E33" s="8">
        <v>6315.201</v>
      </c>
      <c r="F33" s="8">
        <v>4917.72</v>
      </c>
    </row>
    <row r="34" spans="1:7" hidden="1" x14ac:dyDescent="0.2">
      <c r="A34" s="3" t="s">
        <v>23</v>
      </c>
      <c r="B34" s="10">
        <v>19643.809000000001</v>
      </c>
      <c r="C34" s="8"/>
      <c r="D34" s="8"/>
      <c r="E34" s="8">
        <f>34.879+195.583+145.254+146.963+187.336</f>
        <v>710.01499999999999</v>
      </c>
      <c r="F34" s="8"/>
    </row>
    <row r="35" spans="1:7" hidden="1" x14ac:dyDescent="0.2">
      <c r="A35" s="3" t="s">
        <v>24</v>
      </c>
      <c r="B35" s="10">
        <v>20275.741999999998</v>
      </c>
      <c r="C35" s="8"/>
      <c r="D35" s="8"/>
      <c r="E35" s="8"/>
      <c r="F35" s="8"/>
    </row>
    <row r="36" spans="1:7" ht="135" x14ac:dyDescent="0.25">
      <c r="A36" s="4" t="s">
        <v>6</v>
      </c>
      <c r="B36" s="7">
        <v>614.32899999999995</v>
      </c>
      <c r="C36" s="7">
        <v>327.62799999999999</v>
      </c>
      <c r="D36" s="7">
        <v>128.35300000000001</v>
      </c>
      <c r="E36" s="7">
        <v>158.34800000000001</v>
      </c>
      <c r="F36" s="7">
        <v>0</v>
      </c>
      <c r="G36" s="11"/>
    </row>
  </sheetData>
  <mergeCells count="3">
    <mergeCell ref="B5:B6"/>
    <mergeCell ref="C5:F5"/>
    <mergeCell ref="A5:A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I3"/>
  <sheetViews>
    <sheetView workbookViewId="0">
      <selection activeCell="H8" sqref="H8"/>
    </sheetView>
  </sheetViews>
  <sheetFormatPr defaultRowHeight="14.25" x14ac:dyDescent="0.2"/>
  <sheetData>
    <row r="2" spans="1:9" x14ac:dyDescent="0.2">
      <c r="B2" t="s">
        <v>7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 t="s">
        <v>19</v>
      </c>
    </row>
    <row r="3" spans="1:9" ht="71.25" x14ac:dyDescent="0.2">
      <c r="A3" s="2" t="s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Вилесова</dc:creator>
  <cp:lastModifiedBy>Вилесова Светлана Васильевна</cp:lastModifiedBy>
  <dcterms:created xsi:type="dcterms:W3CDTF">2020-02-27T17:34:04Z</dcterms:created>
  <dcterms:modified xsi:type="dcterms:W3CDTF">2020-03-02T08:48:28Z</dcterms:modified>
</cp:coreProperties>
</file>