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25" windowHeight="9525" activeTab="0"/>
  </bookViews>
  <sheets>
    <sheet name="Прил3а" sheetId="1" r:id="rId1"/>
    <sheet name="Прил3в" sheetId="2" r:id="rId2"/>
    <sheet name="Прил3д" sheetId="3" r:id="rId3"/>
    <sheet name="Прил5" sheetId="4" r:id="rId4"/>
    <sheet name="Прил4" sheetId="5" r:id="rId5"/>
    <sheet name="прил.№2 2016-2018" sheetId="6" r:id="rId6"/>
    <sheet name="прилож.№1" sheetId="7" r:id="rId7"/>
    <sheet name="прилож.№5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<sst xmlns="http://schemas.openxmlformats.org/spreadsheetml/2006/main" count="605" uniqueCount="271">
  <si>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</si>
  <si>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</si>
  <si>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</si>
  <si>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</si>
  <si>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1.</t>
  </si>
  <si>
    <t>Строительство воздушных линий</t>
  </si>
  <si>
    <t>Материал опоры (деревянные (j=1), металлические (j=2), железобетонные (j=3))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</si>
  <si>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</si>
  <si>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(l=3))</t>
  </si>
  <si>
    <t>1.j.k.l.m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</si>
  <si>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</si>
  <si>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…</t>
  </si>
  <si>
    <t>2.</t>
  </si>
  <si>
    <t>Строительство кабельных линий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</si>
  <si>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</si>
  <si>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Одножильные (k=1) и трехжильные (k=2)</t>
  </si>
  <si>
    <t>Кабели с резиновой и пластмассовой изоляцией (l=1), бумажной изоляцией (l=2)</t>
  </si>
  <si>
    <t>3.</t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</si>
  <si>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</si>
  <si>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</si>
  <si>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</si>
  <si>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</si>
  <si>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</si>
  <si>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</si>
  <si>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</si>
  <si>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Комплектные трансформаторные подстанции (КТП) (j=1), распределительные трансформаторные подстанции (РТП) (j=2)</t>
  </si>
  <si>
    <t>Однотрансформаторные (k=1), двухтрансформаторные и более (k=2)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</si>
  <si>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</si>
  <si>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5.</t>
  </si>
  <si>
    <t>Строительство центров питания, подстанций уровнем напряжения 35 кВ и выше (ПС)</t>
  </si>
  <si>
    <t>5.j</t>
  </si>
  <si>
    <t>ПС 35 кВ (j=1), ПС 110 кВ и выше (j=2)</t>
  </si>
  <si>
    <t>Протяженность (для линий электропередачи), м</t>
  </si>
  <si>
    <t>Приложение № 1 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</si>
  <si>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</si>
  <si>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</si>
  <si>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</si>
  <si>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Объем максимальной мощности (кВт)</t>
  </si>
  <si>
    <t>Расходы на одно присоединение (руб. на одно ТП)</t>
  </si>
  <si>
    <t>Показатели</t>
  </si>
  <si>
    <t>Данные за предыдущий период регулирования</t>
  </si>
  <si>
    <t>(n-3), предшествующий предыдущему периоду регулирования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</si>
  <si>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</si>
  <si>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</si>
  <si>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</si>
  <si>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</si>
  <si>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</si>
  <si>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</si>
  <si>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</si>
  <si>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</si>
  <si>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</si>
  <si>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</si>
  <si>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</si>
  <si>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</si>
  <si>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</si>
  <si>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</si>
  <si>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</si>
  <si>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</si>
  <si>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</si>
  <si>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</si>
  <si>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</si>
  <si>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</si>
  <si>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</si>
  <si>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</si>
  <si>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</si>
  <si>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</si>
  <si>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</si>
  <si>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</si>
  <si>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</si>
  <si>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</si>
  <si>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</si>
  <si>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</si>
  <si>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</si>
  <si>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</si>
  <si>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</si>
  <si>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</si>
  <si>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</si>
  <si>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</si>
  <si>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</si>
  <si>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№ 3 к Методическим указаниям</t>
  </si>
  <si>
    <t xml:space="preserve">Данные за год, предшествующий году </t>
  </si>
  <si>
    <t>Сетевая организация 1</t>
  </si>
  <si>
    <t>Сетевая организация 2</t>
  </si>
  <si>
    <t>N</t>
  </si>
  <si>
    <t>Сетевая организация N</t>
  </si>
  <si>
    <t>Приложение № 4 к Методическим указаниям</t>
  </si>
  <si>
    <t xml:space="preserve">Приложение № 5
к Методическим указаниям
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</si>
  <si>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8 900 кВт и на уровне напряжения ниже 35 кВ</t>
  </si>
  <si>
    <t>Присоединенная максимальная мощность, кВт</t>
  </si>
  <si>
    <t>1.    Подготовка и выдача сетевой организацией технических условий Заявителю (ТУ)</t>
  </si>
  <si>
    <t>2.    Проверка сетевой организацией выполнения Заявителем ТУ</t>
  </si>
  <si>
    <t>3.   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</si>
  <si>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4.    Фактические действия по присоединению и обеспечению работы Устройств в электрической сети</t>
  </si>
  <si>
    <t>Данные за</t>
  </si>
  <si>
    <t>2015 г.</t>
  </si>
  <si>
    <t>2014 г.</t>
  </si>
  <si>
    <t xml:space="preserve">Данные за </t>
  </si>
  <si>
    <t>2016 г.</t>
  </si>
  <si>
    <r>
      <rPr>
        <b/>
        <sz val="12"/>
        <color indexed="8"/>
        <rFont val="Times New Roman"/>
        <family val="1"/>
      </rPr>
      <t>Расчет</t>
    </r>
    <r>
      <rPr>
        <sz val="12"/>
        <color indexed="8"/>
        <rFont val="Times New Roman"/>
        <family val="1"/>
      </rPr>
      <t xml:space="preserve">
расходов на выполнение мероприятий по технологическому присоединению, предусмотренных подпунктами «а», «в» - «д» пункта 16 Методических указаний, за 2014-2016 год
(</t>
    </r>
    <r>
      <rPr>
        <sz val="10"/>
        <color indexed="8"/>
        <rFont val="Times New Roman"/>
        <family val="1"/>
      </rPr>
      <t>выполняется отдельно по мероприятиям, предусмотренным подпунктами «а», «в» - «д» пункта 16 Методических указаний</t>
    </r>
    <r>
      <rPr>
        <sz val="12"/>
        <color indexed="8"/>
        <rFont val="Times New Roman"/>
        <family val="1"/>
      </rPr>
      <t xml:space="preserve">) 
</t>
    </r>
  </si>
  <si>
    <t>По мероприятиям, предусмотренным пп.А  п.16-подготовка и выдача тех.условий</t>
  </si>
  <si>
    <t>По мероприятиям, предусмотренным пп.в  п.16 - проверка выполнения техусловий заявителем</t>
  </si>
  <si>
    <t>По мероприятиям, предусмотренным пп.д  п.16 - фактическое присоединение</t>
  </si>
  <si>
    <t xml:space="preserve">Всего за </t>
  </si>
  <si>
    <t>Всего за</t>
  </si>
  <si>
    <t>Строительство воздушных линий:</t>
  </si>
  <si>
    <t>ВЛ-0,4 кВ СИП 35</t>
  </si>
  <si>
    <t>ВЛ-0,4 кВ СИП 50</t>
  </si>
  <si>
    <t>ВЛ-6кВ СИП 35</t>
  </si>
  <si>
    <t>ВЛ-6кВ СИП 50</t>
  </si>
  <si>
    <t>ВЛ-6 кВ СИП 70</t>
  </si>
  <si>
    <t>ВЛ-0,4 кВ СИП 70</t>
  </si>
  <si>
    <t>2.1</t>
  </si>
  <si>
    <t>2.1.2.</t>
  </si>
  <si>
    <t>2.1.2.2.</t>
  </si>
  <si>
    <t>2.1.2.2.4.</t>
  </si>
  <si>
    <t>4.1</t>
  </si>
  <si>
    <t>4.1.1</t>
  </si>
  <si>
    <t>4.1.1.l</t>
  </si>
  <si>
    <t>4.1.1.2.</t>
  </si>
  <si>
    <t>4.1.1.3.</t>
  </si>
  <si>
    <t>до 250кВа</t>
  </si>
  <si>
    <t>4.1.1.4.</t>
  </si>
  <si>
    <t>4.1.2.4.</t>
  </si>
  <si>
    <t>1.3.1.</t>
  </si>
  <si>
    <t>1.3.1.3.</t>
  </si>
  <si>
    <t>1.3.1.3.3</t>
  </si>
  <si>
    <t>1.3.1</t>
  </si>
  <si>
    <t>1.3.1.3.2</t>
  </si>
  <si>
    <t>НЕ ТРЕБУЕТСЯ</t>
  </si>
  <si>
    <t>2.1.2.2.2.</t>
  </si>
  <si>
    <t>КЛ-0,4 кВ АВБбШв 4*35</t>
  </si>
  <si>
    <t>КЛ-0,4 кВ АВБбШв 4*120</t>
  </si>
  <si>
    <t>КЛ-04 кВ АВБбШв 4*50</t>
  </si>
  <si>
    <t>2.1.2.2.3.</t>
  </si>
  <si>
    <t>КЛ-0,4 кВ АВБбШв 4*70</t>
  </si>
  <si>
    <t>КЛ-0,4 кВ АВБбШв 4*95</t>
  </si>
  <si>
    <t>2.1.2.2.5</t>
  </si>
  <si>
    <t>КЛ-0,4 кВ АВБбШв 4*185</t>
  </si>
  <si>
    <t>КЛ-6 кВ АВБбШв 3*120</t>
  </si>
  <si>
    <t>до 100 кВа</t>
  </si>
  <si>
    <t>до 160 кВа</t>
  </si>
  <si>
    <t>до 400кВа</t>
  </si>
  <si>
    <t>до 630кВа</t>
  </si>
  <si>
    <t>4.1.2.3.</t>
  </si>
  <si>
    <t>4.1.2.5.</t>
  </si>
  <si>
    <t>КЛ-6 кВ АВБбШв 3*95</t>
  </si>
  <si>
    <t>ВЛ-0,4 кВ СИП до 50мм2</t>
  </si>
  <si>
    <t>ВЛ-0,4 кВ СИП от 50-100 мм2</t>
  </si>
  <si>
    <t>ВЛ-6кВ СИП до 50 мм2</t>
  </si>
  <si>
    <t>ВЛ-6кВ СИП от 50 до 100 мм2</t>
  </si>
  <si>
    <t>расходы, тыс. руб.</t>
  </si>
  <si>
    <t>2016 год</t>
  </si>
  <si>
    <t>2017 год</t>
  </si>
  <si>
    <t>Протяженность (для линий электропередачи), км</t>
  </si>
  <si>
    <t>1.3.2.3.1.</t>
  </si>
  <si>
    <t>КЛ-0,4 кВ до 50 мм2</t>
  </si>
  <si>
    <t>КЛ-04 кВ от 50-100 мм2</t>
  </si>
  <si>
    <t xml:space="preserve">КЛ-0,4 кВ от 100 - 200 мм2 </t>
  </si>
  <si>
    <t xml:space="preserve">КЛ-0,4 от 200-500 мм2 </t>
  </si>
  <si>
    <t>КЛ-6 кВ 50-100 мм2</t>
  </si>
  <si>
    <t>КЛ-6 кВ 100-200 мм2</t>
  </si>
  <si>
    <t>КЛ-6 кВ200-500 мм2</t>
  </si>
  <si>
    <t>от 25 до 100 кВа</t>
  </si>
  <si>
    <t xml:space="preserve">Результаты расчета                                                                                                                                                                                                                                    экономически обоснованных расходов на выполнение мероприятий по технологическому присоединению, предусмотренных подпунктами «а», «в» - «д» пункта 16 Методических указаний за 
</t>
  </si>
  <si>
    <r>
      <rPr>
        <b/>
        <sz val="12"/>
        <color indexed="8"/>
        <rFont val="Times New Roman"/>
        <family val="1"/>
      </rPr>
      <t>Расчет</t>
    </r>
    <r>
      <rPr>
        <sz val="12"/>
        <color indexed="8"/>
        <rFont val="Times New Roman"/>
        <family val="1"/>
      </rPr>
      <t xml:space="preserve">
расходов на выполнение мероприятий по технологическому присоединению, предусмотренных подпунктами «а», «в» - «д» пункта 16 Методических указаний, за 2016-2018 год
(</t>
    </r>
    <r>
      <rPr>
        <sz val="10"/>
        <color indexed="8"/>
        <rFont val="Times New Roman"/>
        <family val="1"/>
      </rPr>
      <t>выполняется отдельно по мероприятиям, предусмотренным подпунктами «а», «в» - «д» пункта 16 Методических указаний</t>
    </r>
    <r>
      <rPr>
        <sz val="12"/>
        <color indexed="8"/>
        <rFont val="Times New Roman"/>
        <family val="1"/>
      </rPr>
      <t xml:space="preserve">) 
</t>
    </r>
  </si>
  <si>
    <t>2017год</t>
  </si>
  <si>
    <t>2018 год</t>
  </si>
  <si>
    <t>Приложение №2</t>
  </si>
  <si>
    <t>к Методическим указаниям по определению размера платы за технологическое присоединение к электрическим сетям</t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</si>
  <si>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indexed="8"/>
        <rFont val="Times New Roman"/>
        <family val="1"/>
      </rPr>
      <t>за 2018 г - город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</si>
  <si>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t>№ п/п</t>
  </si>
  <si>
    <t>Расходы по каждому мероприятию (руб.)</t>
  </si>
  <si>
    <t>Количество технологических присоединений (шт)</t>
  </si>
  <si>
    <t xml:space="preserve">1. </t>
  </si>
  <si>
    <t>Подготовка и выдача сетевой организацией технических условий Заявителю</t>
  </si>
  <si>
    <t xml:space="preserve">2. </t>
  </si>
  <si>
    <t>Проверка сетевой организацией  выполнения Заявителем</t>
  </si>
  <si>
    <t xml:space="preserve">                 Генеральный директор                                                              А.В.Иванов</t>
  </si>
  <si>
    <t>исп. Одегова А.В.</t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</si>
  <si>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indexed="8"/>
        <rFont val="Times New Roman"/>
        <family val="1"/>
      </rPr>
      <t>за 2016 г - город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</si>
  <si>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indexed="8"/>
        <rFont val="Times New Roman"/>
        <family val="1"/>
      </rPr>
      <t>за 2017 гг - город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</si>
  <si>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t>2016 г. (на ед.)</t>
  </si>
  <si>
    <t>2017 г.(на ед.)</t>
  </si>
  <si>
    <t>2017 г.</t>
  </si>
  <si>
    <t>2018 г.</t>
  </si>
  <si>
    <t>2018 г. (на ед)</t>
  </si>
  <si>
    <t>Протяженность             (для линий электропередачи), м</t>
  </si>
  <si>
    <t xml:space="preserve">(n-2)                                     </t>
  </si>
  <si>
    <t xml:space="preserve">Данные за год                        </t>
  </si>
  <si>
    <t xml:space="preserve">(n-3)-му году                           </t>
  </si>
  <si>
    <r>
  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</t>
    </r>
    <r>
      <rPr>
        <b/>
        <i/>
        <sz val="12"/>
        <color indexed="8"/>
        <rFont val="Times New Roman"/>
        <family val="1"/>
      </rPr>
      <t>Акционерное общество "Коммунальные электрические сети Краснокамского муниципального района"</t>
    </r>
    <r>
      <rPr>
        <b/>
        <sz val="12"/>
        <color indexed="8"/>
        <rFont val="Times New Roman"/>
        <family val="1"/>
      </rPr>
      <t xml:space="preserve">
город</t>
    </r>
  </si>
  <si>
    <t>4.1.1.6.</t>
  </si>
  <si>
    <t>свыше 1000 кВа</t>
  </si>
  <si>
    <t xml:space="preserve">Экономист </t>
  </si>
  <si>
    <t>Одегова А.В.</t>
  </si>
  <si>
    <t>Сведения о строительстве линий электропередачи при технологическом присоединении ЭПУ максимальной мощностью менее 8900 кВт и на уровне напряжения ниже 35 кВ ( для территорий городских населенных пунктов) АО "КЭС КМР"</t>
  </si>
  <si>
    <t xml:space="preserve">на деревянных опорах </t>
  </si>
  <si>
    <t>1.1.1.</t>
  </si>
  <si>
    <t>на деревянных опорах изолированным проводом</t>
  </si>
  <si>
    <t>1.1.1.1.</t>
  </si>
  <si>
    <t>на деревянных опорах изолированным медным проводом</t>
  </si>
  <si>
    <t>1.1.1.1.1.</t>
  </si>
  <si>
    <r>
      <t>Cечение провода до 50 мм</t>
    </r>
    <r>
      <rPr>
        <vertAlign val="superscript"/>
        <sz val="11"/>
        <rFont val="Times New Roman"/>
        <family val="1"/>
      </rPr>
      <t>2</t>
    </r>
  </si>
  <si>
    <t>1.1.1.1.2.</t>
  </si>
  <si>
    <r>
      <t>Cечение провода  50 - 100 мм</t>
    </r>
    <r>
      <rPr>
        <vertAlign val="superscript"/>
        <sz val="11"/>
        <rFont val="Times New Roman"/>
        <family val="1"/>
      </rPr>
      <t>2</t>
    </r>
  </si>
  <si>
    <t>1.1.1.1.3.</t>
  </si>
  <si>
    <r>
      <t>Cечение провода  100 - 200 мм</t>
    </r>
    <r>
      <rPr>
        <vertAlign val="superscript"/>
        <sz val="11"/>
        <rFont val="Times New Roman"/>
        <family val="1"/>
      </rPr>
      <t>2</t>
    </r>
  </si>
  <si>
    <t>1.1.1.1.4.</t>
  </si>
  <si>
    <r>
      <t>Cечение провода  200 - 500 мм</t>
    </r>
    <r>
      <rPr>
        <vertAlign val="superscript"/>
        <sz val="11"/>
        <rFont val="Times New Roman"/>
        <family val="1"/>
      </rPr>
      <t>2</t>
    </r>
  </si>
  <si>
    <t>1.1.1.1.5.</t>
  </si>
  <si>
    <r>
      <t>Cечение провода  500 - 800 мм</t>
    </r>
    <r>
      <rPr>
        <vertAlign val="superscript"/>
        <sz val="11"/>
        <rFont val="Times New Roman"/>
        <family val="1"/>
      </rPr>
      <t>2</t>
    </r>
  </si>
  <si>
    <t>1.1.1.1.6.</t>
  </si>
  <si>
    <r>
      <t>Cечение провода  свыше 800 мм</t>
    </r>
    <r>
      <rPr>
        <vertAlign val="superscript"/>
        <sz val="11"/>
        <rFont val="Times New Roman"/>
        <family val="1"/>
      </rPr>
      <t>2</t>
    </r>
  </si>
  <si>
    <t>1.1.1.2.</t>
  </si>
  <si>
    <t>на деревянных опорах изолированным стальным проводом</t>
  </si>
  <si>
    <t>1.1.1.2.1.</t>
  </si>
  <si>
    <t>1.1.1.2.2.</t>
  </si>
  <si>
    <t>1.1.1.2.3.</t>
  </si>
  <si>
    <t>1.1.1.2.4.</t>
  </si>
  <si>
    <t>1.1.1.2.5.</t>
  </si>
  <si>
    <t>1.1.1.2.6.</t>
  </si>
  <si>
    <t>1.1.1.3.</t>
  </si>
  <si>
    <t>на деревянных опорах изолированным сталеалюминиевым проводом</t>
  </si>
  <si>
    <t>1.1.1.3.1.</t>
  </si>
  <si>
    <t xml:space="preserve">на  железобетонных опорах </t>
  </si>
  <si>
    <t>1.2.1.</t>
  </si>
  <si>
    <t>на  железобетонных опорах изолированным сталеалюминиевым проводом</t>
  </si>
  <si>
    <t>1.2.1.1</t>
  </si>
  <si>
    <t>2016</t>
  </si>
  <si>
    <t>2017</t>
  </si>
  <si>
    <t>ВСЕГО:</t>
  </si>
  <si>
    <t>2018</t>
  </si>
  <si>
    <t>г.Краснокамск, ул.Февральская, р-н базы       СМУ-8, Кожевникова Е.И.  СИП-4-4*25</t>
  </si>
  <si>
    <t>г.Краснокамск, ул.Шоссейная (59:07:0010801:970)  Бадьянов В.В.                                    СИП-4-4*25</t>
  </si>
  <si>
    <t>г.Краснокамск, ул.Шоссейная,59                         ИП Казаков А.В. СИП-4-4*25</t>
  </si>
  <si>
    <t>г.Краснокамск, ул.Пушкина,2Г                         Прудникова. СИП-3 1*35</t>
  </si>
  <si>
    <t>г.Краснокамск, пер.Клубный, 8а                     Святоха И.В. СИП-4 4*16</t>
  </si>
  <si>
    <t>г.Краснокамск, пер.Свободный, 2                                 Попко Д.И.СИП-4 4*35</t>
  </si>
  <si>
    <t>г.Краснокамск, ул.Советская, 4                        Дружинин П.В. СИП-4 4*25</t>
  </si>
  <si>
    <t>г.Краснокамск, ул.Пятилеток, 11                       Ашихмина Н.Л. СИП-4 4*50</t>
  </si>
  <si>
    <t>г.Краснокамск, п.Оверята, ул. Молодежная, 112                    Кашина Е.С. СИП-4 4*25</t>
  </si>
  <si>
    <t>г.Краснокамск, п.Оверята, ул. Комсомольская, д.105 Княжевский  СИП-4 4*25</t>
  </si>
  <si>
    <t>г.Краснокамск, ул.Карла Либнехта ,                               ИП Маркелов Д.В.   СИП-4 4*35</t>
  </si>
  <si>
    <t>г.Краснокамск, ул.Дачная, д.5    СИП -4 4*35                 Сибиряков Д.Ю.   СИП-4 4*50</t>
  </si>
  <si>
    <t>г.Краснокамск, ул.Краснокамская, 24                              Луттиев В.В..   СИП-4 4*25</t>
  </si>
  <si>
    <t>г.Краснокамск, ул.Чапаева ГСК "Копань" №58 Саттаров Фарит   СИП-4 4*25</t>
  </si>
  <si>
    <t>г.Краснокамск, пер. Луговой, 4   СИП-4 4*35                      Бебко В.А..   СИП-4 4*50</t>
  </si>
  <si>
    <t>г.Краснокамск, п.Оверята, ул. Молодежная                    Старков С.Л. СИП-4 4*25</t>
  </si>
  <si>
    <t xml:space="preserve">г.Краснокамск, ул.Раздольная, 10 Бояршинов А.Ф. СИП-4 4*35 </t>
  </si>
  <si>
    <t xml:space="preserve">г.Краснокамск, ул.Уральская (59:07:0010318) ООО "Буматика"                         СИП-4 4*16 </t>
  </si>
  <si>
    <t>г.Краснокамск, ул.Чапаева,41 Лит А Следственное управление Следственного комитета РФ по Пермскому краю г.Краснокамска       СИП-4 4*35</t>
  </si>
  <si>
    <t>г.Краснокамск, п.Оверята, ул. Комсомольская                    Хохряков  СИП-4 4*50</t>
  </si>
  <si>
    <t>1.1.1.3.2.</t>
  </si>
  <si>
    <t>Прокладка в траншеях Многожильные</t>
  </si>
  <si>
    <t>2.1.2.1.</t>
  </si>
  <si>
    <t>Прокладка в траншеях Многожильные Кабели с резиновой и пластмассовой изоляцией</t>
  </si>
  <si>
    <t>2.1.2.1.1.</t>
  </si>
  <si>
    <t>г.Краснокамск, ул.Карла Маркса, 34 ГУ ОПФ РФ по Пермскому краю г.Краснокамска  кабель  АПВбШв 4*70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</si>
  <si>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</si>
  <si>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</si>
  <si>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</t>
  </si>
  <si>
    <t>4.1.1.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</si>
  <si>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 Однотрансформаторные</t>
  </si>
  <si>
    <t>4.1.1.1.</t>
  </si>
  <si>
    <t xml:space="preserve">мощность до 25 кВА включительно </t>
  </si>
  <si>
    <t xml:space="preserve">мощность от 100 до 250 кВА включительно </t>
  </si>
  <si>
    <t>г.Краснокамск, ул.Пушкина,2Г                         Прудникова. КТП-250кВа</t>
  </si>
  <si>
    <t>мощность от 250 до 500 кВА включительно</t>
  </si>
  <si>
    <t xml:space="preserve">мощность  свыше 1000 кВА </t>
  </si>
  <si>
    <t>4.1.2.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</si>
  <si>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 Двухтрансформаторные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</si>
</sst>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4" fillId="0" borderId="0" xfId="0" applyFont="1" applyAlignment="1">
      <alignment horizontal="right" wrapText="1"/>
    </xf>
    <xf numFmtId="0" fontId="55" fillId="0" borderId="10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55" fillId="0" borderId="0" xfId="0" applyFont="1" applyAlignment="1">
      <alignment/>
    </xf>
    <xf numFmtId="0" fontId="55" fillId="0" borderId="14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4" fontId="58" fillId="0" borderId="11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4" fontId="61" fillId="0" borderId="11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top" wrapText="1" indent="1"/>
    </xf>
    <xf numFmtId="0" fontId="55" fillId="0" borderId="12" xfId="0" applyFont="1" applyBorder="1" applyAlignment="1">
      <alignment horizontal="left" vertical="top" wrapText="1" indent="2"/>
    </xf>
    <xf numFmtId="0" fontId="55" fillId="0" borderId="11" xfId="0" applyFont="1" applyBorder="1" applyAlignment="1">
      <alignment horizontal="left" vertical="top" wrapText="1" indent="1"/>
    </xf>
    <xf numFmtId="0" fontId="55" fillId="0" borderId="11" xfId="0" applyFont="1" applyBorder="1" applyAlignment="1">
      <alignment horizontal="left" vertical="top" wrapText="1" indent="2"/>
    </xf>
    <xf numFmtId="4" fontId="55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justify" vertical="top" wrapText="1"/>
    </xf>
    <xf numFmtId="0" fontId="55" fillId="0" borderId="11" xfId="0" applyFont="1" applyBorder="1" applyAlignment="1">
      <alignment horizontal="right" vertical="top" wrapText="1"/>
    </xf>
    <xf numFmtId="4" fontId="55" fillId="0" borderId="11" xfId="0" applyNumberFormat="1" applyFont="1" applyBorder="1" applyAlignment="1">
      <alignment horizontal="center" vertical="top" wrapText="1"/>
    </xf>
    <xf numFmtId="0" fontId="5" fillId="0" borderId="0" xfId="52" applyFont="1" applyBorder="1" applyAlignment="1">
      <alignment horizontal="center" wrapText="1"/>
      <protection/>
    </xf>
    <xf numFmtId="4" fontId="55" fillId="0" borderId="11" xfId="0" applyNumberFormat="1" applyFont="1" applyBorder="1" applyAlignment="1">
      <alignment horizontal="right" vertical="top" wrapText="1"/>
    </xf>
    <xf numFmtId="0" fontId="63" fillId="0" borderId="0" xfId="0" applyFont="1" applyAlignment="1">
      <alignment/>
    </xf>
    <xf numFmtId="0" fontId="63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5" xfId="0" applyFont="1" applyBorder="1" applyAlignment="1">
      <alignment/>
    </xf>
    <xf numFmtId="0" fontId="63" fillId="0" borderId="15" xfId="0" applyFont="1" applyBorder="1" applyAlignment="1">
      <alignment wrapText="1"/>
    </xf>
    <xf numFmtId="2" fontId="63" fillId="0" borderId="15" xfId="0" applyNumberFormat="1" applyFont="1" applyBorder="1" applyAlignment="1">
      <alignment/>
    </xf>
    <xf numFmtId="0" fontId="63" fillId="0" borderId="0" xfId="0" applyFont="1" applyAlignment="1">
      <alignment wrapText="1"/>
    </xf>
    <xf numFmtId="4" fontId="63" fillId="0" borderId="15" xfId="0" applyNumberFormat="1" applyFont="1" applyBorder="1" applyAlignment="1">
      <alignment/>
    </xf>
    <xf numFmtId="0" fontId="63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center" vertical="center" wrapText="1"/>
    </xf>
    <xf numFmtId="176" fontId="10" fillId="33" borderId="15" xfId="0" applyNumberFormat="1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left" wrapText="1"/>
    </xf>
    <xf numFmtId="0" fontId="10" fillId="34" borderId="15" xfId="0" applyFont="1" applyFill="1" applyBorder="1" applyAlignment="1">
      <alignment horizontal="center" vertical="center" wrapText="1"/>
    </xf>
    <xf numFmtId="176" fontId="10" fillId="34" borderId="15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left" wrapText="1"/>
    </xf>
    <xf numFmtId="0" fontId="10" fillId="35" borderId="15" xfId="0" applyFont="1" applyFill="1" applyBorder="1" applyAlignment="1">
      <alignment horizontal="center" vertical="center" wrapText="1"/>
    </xf>
    <xf numFmtId="176" fontId="10" fillId="35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5" xfId="0" applyFont="1" applyFill="1" applyBorder="1" applyAlignment="1">
      <alignment horizont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49" fontId="10" fillId="37" borderId="15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top" wrapText="1"/>
    </xf>
    <xf numFmtId="176" fontId="10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176" fontId="10" fillId="0" borderId="15" xfId="0" applyNumberFormat="1" applyFont="1" applyFill="1" applyBorder="1" applyAlignment="1">
      <alignment horizontal="center" vertical="top" wrapText="1"/>
    </xf>
    <xf numFmtId="0" fontId="55" fillId="36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top" wrapText="1"/>
    </xf>
    <xf numFmtId="0" fontId="10" fillId="19" borderId="15" xfId="0" applyFont="1" applyFill="1" applyBorder="1" applyAlignment="1">
      <alignment horizontal="left" vertical="top" wrapText="1"/>
    </xf>
    <xf numFmtId="0" fontId="6" fillId="19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10" fillId="38" borderId="15" xfId="0" applyFont="1" applyFill="1" applyBorder="1" applyAlignment="1">
      <alignment horizontal="center" wrapText="1"/>
    </xf>
    <xf numFmtId="0" fontId="10" fillId="38" borderId="15" xfId="0" applyFont="1" applyFill="1" applyBorder="1" applyAlignment="1">
      <alignment horizontal="left" wrapText="1"/>
    </xf>
    <xf numFmtId="0" fontId="10" fillId="34" borderId="15" xfId="0" applyFont="1" applyFill="1" applyBorder="1" applyAlignment="1">
      <alignment horizontal="left" vertical="top" wrapText="1"/>
    </xf>
    <xf numFmtId="0" fontId="14" fillId="39" borderId="1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64" fillId="36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right"/>
    </xf>
    <xf numFmtId="0" fontId="14" fillId="39" borderId="15" xfId="0" applyFont="1" applyFill="1" applyBorder="1" applyAlignment="1">
      <alignment horizontal="center" vertical="center" wrapText="1"/>
    </xf>
    <xf numFmtId="176" fontId="14" fillId="39" borderId="15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55" fillId="0" borderId="18" xfId="0" applyFont="1" applyBorder="1" applyAlignment="1">
      <alignment horizontal="left" vertical="top" wrapText="1" indent="5"/>
    </xf>
    <xf numFmtId="0" fontId="55" fillId="0" borderId="19" xfId="0" applyFont="1" applyBorder="1" applyAlignment="1">
      <alignment horizontal="left" vertical="top" wrapText="1" indent="5"/>
    </xf>
    <xf numFmtId="0" fontId="55" fillId="0" borderId="14" xfId="0" applyFont="1" applyBorder="1" applyAlignment="1">
      <alignment horizontal="left" vertical="top" wrapText="1" indent="5"/>
    </xf>
    <xf numFmtId="0" fontId="58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55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5" fillId="0" borderId="20" xfId="52" applyFont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36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29" xfId="0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6-2018&#1075;&#1075;%20%20&#1090;&#1077;&#1093;.&#1087;&#1088;&#1080;&#1089;&#1086;&#1077;&#1076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2 2016-2018"/>
      <sheetName val="прилож.№3 2016-2018"/>
      <sheetName val="Прилож.№1 2016-2018"/>
      <sheetName val="прилож. №5 мощность"/>
      <sheetName val="прилож. №5"/>
    </sheetNames>
    <sheetDataSet>
      <sheetData sheetId="3">
        <row r="29">
          <cell r="E29">
            <v>2.515</v>
          </cell>
        </row>
        <row r="30">
          <cell r="E30">
            <v>0.14500000000000002</v>
          </cell>
        </row>
        <row r="93">
          <cell r="E93">
            <v>0.146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C9">
      <selection activeCell="F16" sqref="F16"/>
    </sheetView>
  </sheetViews>
  <sheetFormatPr defaultColWidth="9.140625" defaultRowHeight="15"/>
  <cols>
    <col min="1" max="1" width="12.57421875" style="3" customWidth="1"/>
    <col min="2" max="2" width="32.421875" style="3" customWidth="1"/>
    <col min="3" max="5" width="16.57421875" style="0" customWidth="1"/>
    <col min="6" max="6" width="17.140625" style="0" customWidth="1"/>
    <col min="7" max="7" width="17.8515625" style="0" customWidth="1"/>
    <col min="8" max="8" width="17.140625" style="0" customWidth="1"/>
  </cols>
  <sheetData>
    <row r="1" ht="34.5">
      <c r="H1" s="1" t="s">
        <v>79</v>
      </c>
    </row>
    <row r="2" spans="1:8" ht="69" customHeight="1">
      <c r="A2" s="109" t="s">
        <v>164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08" t="s">
        <v>99</v>
      </c>
      <c r="B3" s="108"/>
      <c r="C3" s="108"/>
      <c r="D3" s="108"/>
      <c r="E3" s="108"/>
      <c r="F3" s="108"/>
      <c r="G3" s="108"/>
      <c r="H3" s="29"/>
    </row>
    <row r="4" ht="19.5" customHeight="1" thickBot="1">
      <c r="A4" s="28"/>
    </row>
    <row r="5" spans="1:8" s="3" customFormat="1" ht="29.25" customHeight="1">
      <c r="A5" s="106" t="s">
        <v>34</v>
      </c>
      <c r="B5" s="106" t="s">
        <v>39</v>
      </c>
      <c r="C5" s="2" t="s">
        <v>93</v>
      </c>
      <c r="D5" s="2" t="s">
        <v>102</v>
      </c>
      <c r="E5" s="2" t="s">
        <v>93</v>
      </c>
      <c r="F5" s="2" t="s">
        <v>102</v>
      </c>
      <c r="G5" s="2" t="s">
        <v>96</v>
      </c>
      <c r="H5" s="2" t="s">
        <v>102</v>
      </c>
    </row>
    <row r="6" spans="1:8" s="3" customFormat="1" ht="13.5" thickBot="1">
      <c r="A6" s="107"/>
      <c r="B6" s="107"/>
      <c r="C6" s="4" t="s">
        <v>181</v>
      </c>
      <c r="D6" s="4">
        <v>2016</v>
      </c>
      <c r="E6" s="4" t="s">
        <v>182</v>
      </c>
      <c r="F6" s="4">
        <v>2017</v>
      </c>
      <c r="G6" s="4" t="s">
        <v>185</v>
      </c>
      <c r="H6" s="4">
        <v>2018</v>
      </c>
    </row>
    <row r="7" spans="1:8" s="16" customFormat="1" ht="12" thickBot="1">
      <c r="A7" s="14">
        <v>1</v>
      </c>
      <c r="B7" s="15">
        <v>2</v>
      </c>
      <c r="C7" s="15">
        <v>3</v>
      </c>
      <c r="D7" s="15"/>
      <c r="E7" s="15">
        <v>4</v>
      </c>
      <c r="F7" s="15"/>
      <c r="G7" s="15">
        <v>5</v>
      </c>
      <c r="H7" s="15"/>
    </row>
    <row r="8" spans="1:10" ht="39" thickBot="1">
      <c r="A8" s="6" t="s">
        <v>4</v>
      </c>
      <c r="B8" s="7" t="s">
        <v>42</v>
      </c>
      <c r="C8" s="17">
        <f>C9+C10+C11+C12+C13+C22</f>
        <v>5781.900000000001</v>
      </c>
      <c r="D8" s="17">
        <f>C8*197</f>
        <v>1139034.3</v>
      </c>
      <c r="E8" s="17">
        <v>10487.6</v>
      </c>
      <c r="F8" s="17">
        <f>E8*155</f>
        <v>1625578</v>
      </c>
      <c r="G8" s="17">
        <v>6474.88</v>
      </c>
      <c r="H8" s="17">
        <f>G8*138</f>
        <v>893533.4400000001</v>
      </c>
      <c r="J8" s="27"/>
    </row>
    <row r="9" spans="1:8" ht="16.5" thickBot="1">
      <c r="A9" s="19" t="s">
        <v>43</v>
      </c>
      <c r="B9" s="20" t="s">
        <v>44</v>
      </c>
      <c r="C9" s="21"/>
      <c r="D9" s="21"/>
      <c r="E9" s="21"/>
      <c r="F9" s="21"/>
      <c r="G9" s="21"/>
      <c r="H9" s="21"/>
    </row>
    <row r="10" spans="1:10" ht="16.5" thickBot="1">
      <c r="A10" s="19" t="s">
        <v>45</v>
      </c>
      <c r="B10" s="20" t="s">
        <v>46</v>
      </c>
      <c r="C10" s="21"/>
      <c r="D10" s="21"/>
      <c r="E10" s="21"/>
      <c r="F10" s="21"/>
      <c r="G10" s="21"/>
      <c r="H10" s="21"/>
      <c r="J10" s="27"/>
    </row>
    <row r="11" spans="1:8" ht="16.5" thickBot="1">
      <c r="A11" s="19" t="s">
        <v>47</v>
      </c>
      <c r="B11" s="20" t="s">
        <v>48</v>
      </c>
      <c r="C11" s="21">
        <v>3299.15</v>
      </c>
      <c r="D11" s="21">
        <f>C11*197</f>
        <v>649932.55</v>
      </c>
      <c r="E11" s="21">
        <v>5984.2</v>
      </c>
      <c r="F11" s="21">
        <f>E11*155</f>
        <v>927551</v>
      </c>
      <c r="G11" s="21">
        <v>3694.58</v>
      </c>
      <c r="H11" s="21">
        <f>G11*138</f>
        <v>509852.04</v>
      </c>
    </row>
    <row r="12" spans="1:8" ht="16.5" thickBot="1">
      <c r="A12" s="19" t="s">
        <v>49</v>
      </c>
      <c r="B12" s="20" t="s">
        <v>50</v>
      </c>
      <c r="C12" s="21">
        <v>1003.16</v>
      </c>
      <c r="D12" s="21">
        <f>C12*197</f>
        <v>197622.52</v>
      </c>
      <c r="E12" s="21">
        <v>1819.6</v>
      </c>
      <c r="F12" s="21">
        <f>E12*155</f>
        <v>282038</v>
      </c>
      <c r="G12" s="21">
        <v>1123.4</v>
      </c>
      <c r="H12" s="21">
        <f>G12*138</f>
        <v>155029.2</v>
      </c>
    </row>
    <row r="13" spans="1:8" ht="16.5" thickBot="1">
      <c r="A13" s="19" t="s">
        <v>51</v>
      </c>
      <c r="B13" s="20" t="s">
        <v>52</v>
      </c>
      <c r="C13" s="21">
        <v>1478.28</v>
      </c>
      <c r="D13" s="21">
        <f>C13*197</f>
        <v>291221.16</v>
      </c>
      <c r="E13" s="21">
        <v>2681.6</v>
      </c>
      <c r="F13" s="21">
        <f>E13*155</f>
        <v>415648</v>
      </c>
      <c r="G13" s="21">
        <v>1655.6</v>
      </c>
      <c r="H13" s="21">
        <f>G13*138</f>
        <v>228472.8</v>
      </c>
    </row>
    <row r="14" spans="1:8" ht="26.25" thickBot="1">
      <c r="A14" s="22" t="s">
        <v>53</v>
      </c>
      <c r="B14" s="24" t="s">
        <v>54</v>
      </c>
      <c r="C14" s="26">
        <v>991.57</v>
      </c>
      <c r="D14" s="26">
        <f>C14*197</f>
        <v>195339.29</v>
      </c>
      <c r="E14" s="26">
        <v>1798.5</v>
      </c>
      <c r="F14" s="26">
        <f>E14*155</f>
        <v>278767.5</v>
      </c>
      <c r="G14" s="26">
        <v>1110.4</v>
      </c>
      <c r="H14" s="26">
        <f>G14*138</f>
        <v>153235.2</v>
      </c>
    </row>
    <row r="15" spans="1:8" ht="39" thickBot="1">
      <c r="A15" s="22" t="s">
        <v>55</v>
      </c>
      <c r="B15" s="24" t="s">
        <v>56</v>
      </c>
      <c r="C15" s="26"/>
      <c r="D15" s="26"/>
      <c r="E15" s="26"/>
      <c r="F15" s="26"/>
      <c r="G15" s="26"/>
      <c r="H15" s="26"/>
    </row>
    <row r="16" spans="1:8" ht="39" thickBot="1">
      <c r="A16" s="22" t="s">
        <v>57</v>
      </c>
      <c r="B16" s="24" t="s">
        <v>58</v>
      </c>
      <c r="C16" s="18">
        <v>486.71</v>
      </c>
      <c r="D16" s="18">
        <f>C16*197</f>
        <v>95881.87</v>
      </c>
      <c r="E16" s="18">
        <v>883.1</v>
      </c>
      <c r="F16" s="18">
        <f>E16*155</f>
        <v>136880.5</v>
      </c>
      <c r="G16" s="18">
        <v>365.6</v>
      </c>
      <c r="H16" s="18">
        <f>G16*138</f>
        <v>50452.8</v>
      </c>
    </row>
    <row r="17" spans="1:8" ht="15.75" thickBot="1">
      <c r="A17" s="23" t="s">
        <v>59</v>
      </c>
      <c r="B17" s="25" t="s">
        <v>60</v>
      </c>
      <c r="C17" s="26">
        <v>5.17</v>
      </c>
      <c r="D17" s="26">
        <f>C17*197</f>
        <v>1018.49</v>
      </c>
      <c r="E17" s="26">
        <v>9.5</v>
      </c>
      <c r="F17" s="26">
        <f>E17*155</f>
        <v>1472.5</v>
      </c>
      <c r="G17" s="26">
        <v>3.9</v>
      </c>
      <c r="H17" s="26">
        <f>G17*138</f>
        <v>538.1999999999999</v>
      </c>
    </row>
    <row r="18" spans="1:8" ht="26.25" thickBot="1">
      <c r="A18" s="23" t="s">
        <v>61</v>
      </c>
      <c r="B18" s="25" t="s">
        <v>62</v>
      </c>
      <c r="C18" s="26">
        <v>5.17</v>
      </c>
      <c r="D18" s="26">
        <f>C18*197</f>
        <v>1018.49</v>
      </c>
      <c r="E18" s="26">
        <v>9.5</v>
      </c>
      <c r="F18" s="26">
        <f>E18*155</f>
        <v>1472.5</v>
      </c>
      <c r="G18" s="26">
        <v>3.9</v>
      </c>
      <c r="H18" s="26">
        <f>G18*138</f>
        <v>538.1999999999999</v>
      </c>
    </row>
    <row r="19" spans="1:10" ht="51.75" thickBot="1">
      <c r="A19" s="23" t="s">
        <v>63</v>
      </c>
      <c r="B19" s="25" t="s">
        <v>64</v>
      </c>
      <c r="C19" s="26">
        <v>58.12</v>
      </c>
      <c r="D19" s="26">
        <f>C19*197</f>
        <v>11449.64</v>
      </c>
      <c r="E19" s="26">
        <v>105.5</v>
      </c>
      <c r="F19" s="26">
        <f>E19*155</f>
        <v>16352.5</v>
      </c>
      <c r="G19" s="26">
        <v>43.6</v>
      </c>
      <c r="H19" s="26">
        <f>G19*138</f>
        <v>6016.8</v>
      </c>
      <c r="J19" s="27"/>
    </row>
    <row r="20" spans="1:8" ht="15.75" thickBot="1">
      <c r="A20" s="23" t="s">
        <v>65</v>
      </c>
      <c r="B20" s="25" t="s">
        <v>66</v>
      </c>
      <c r="C20" s="26"/>
      <c r="D20" s="26"/>
      <c r="E20" s="26"/>
      <c r="F20" s="26"/>
      <c r="G20" s="26"/>
      <c r="H20" s="26"/>
    </row>
    <row r="21" spans="1:10" ht="26.25" thickBot="1">
      <c r="A21" s="23" t="s">
        <v>67</v>
      </c>
      <c r="B21" s="25" t="s">
        <v>68</v>
      </c>
      <c r="C21" s="26">
        <v>418.25</v>
      </c>
      <c r="D21" s="26">
        <f>C21*197</f>
        <v>82395.25</v>
      </c>
      <c r="E21" s="26">
        <v>758.6</v>
      </c>
      <c r="F21" s="26">
        <f>E21*155</f>
        <v>117583</v>
      </c>
      <c r="G21" s="26">
        <v>314.1</v>
      </c>
      <c r="H21" s="26">
        <f>G21*138</f>
        <v>43345.8</v>
      </c>
      <c r="J21" s="27"/>
    </row>
    <row r="22" spans="1:10" ht="16.5" thickBot="1">
      <c r="A22" s="19" t="s">
        <v>69</v>
      </c>
      <c r="B22" s="20" t="s">
        <v>70</v>
      </c>
      <c r="C22" s="21">
        <v>1.31</v>
      </c>
      <c r="D22" s="21">
        <f>C22*197</f>
        <v>258.07</v>
      </c>
      <c r="E22" s="21">
        <v>2.2</v>
      </c>
      <c r="F22" s="21">
        <f>E22*155</f>
        <v>341</v>
      </c>
      <c r="G22" s="21">
        <v>1.3</v>
      </c>
      <c r="H22" s="21">
        <f>G22*138</f>
        <v>179.4</v>
      </c>
      <c r="J22" s="27"/>
    </row>
    <row r="23" spans="1:8" ht="15.75" thickBot="1">
      <c r="A23" s="22" t="s">
        <v>71</v>
      </c>
      <c r="B23" s="24" t="s">
        <v>72</v>
      </c>
      <c r="C23" s="26">
        <v>1.31</v>
      </c>
      <c r="D23" s="26">
        <f>C23*197</f>
        <v>258.07</v>
      </c>
      <c r="E23" s="26">
        <v>2.2</v>
      </c>
      <c r="F23" s="26">
        <v>155</v>
      </c>
      <c r="G23" s="26">
        <v>1.3</v>
      </c>
      <c r="H23" s="26">
        <f>G23*138</f>
        <v>179.4</v>
      </c>
    </row>
    <row r="24" spans="1:10" ht="15.75" thickBot="1">
      <c r="A24" s="22" t="s">
        <v>73</v>
      </c>
      <c r="B24" s="24" t="s">
        <v>74</v>
      </c>
      <c r="C24" s="26"/>
      <c r="D24" s="26"/>
      <c r="E24" s="26"/>
      <c r="F24" s="26"/>
      <c r="G24" s="26"/>
      <c r="H24" s="26"/>
      <c r="J24" s="27"/>
    </row>
    <row r="25" spans="1:8" ht="15.75" thickBot="1">
      <c r="A25" s="22" t="s">
        <v>75</v>
      </c>
      <c r="B25" s="24" t="s">
        <v>76</v>
      </c>
      <c r="C25" s="26"/>
      <c r="D25" s="26"/>
      <c r="E25" s="26"/>
      <c r="F25" s="26"/>
      <c r="G25" s="26"/>
      <c r="H25" s="26"/>
    </row>
    <row r="26" spans="1:8" ht="39" thickBot="1">
      <c r="A26" s="22" t="s">
        <v>77</v>
      </c>
      <c r="B26" s="24" t="s">
        <v>78</v>
      </c>
      <c r="C26" s="26"/>
      <c r="D26" s="26"/>
      <c r="E26" s="26"/>
      <c r="F26" s="26"/>
      <c r="G26" s="26"/>
      <c r="H26" s="26"/>
    </row>
  </sheetData>
  <sheetProtection/>
  <mergeCells count="4">
    <mergeCell ref="A5:A6"/>
    <mergeCell ref="B5:B6"/>
    <mergeCell ref="A3:G3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C7">
      <selection activeCell="D18" sqref="D18"/>
    </sheetView>
  </sheetViews>
  <sheetFormatPr defaultColWidth="9.140625" defaultRowHeight="15"/>
  <cols>
    <col min="1" max="1" width="10.57421875" style="3" customWidth="1"/>
    <col min="2" max="2" width="32.421875" style="3" customWidth="1"/>
    <col min="3" max="4" width="18.140625" style="0" customWidth="1"/>
    <col min="5" max="6" width="17.421875" style="0" customWidth="1"/>
    <col min="7" max="7" width="17.00390625" style="0" customWidth="1"/>
    <col min="8" max="8" width="15.57421875" style="0" customWidth="1"/>
    <col min="9" max="9" width="10.00390625" style="0" bestFit="1" customWidth="1"/>
  </cols>
  <sheetData>
    <row r="1" ht="34.5">
      <c r="H1" s="1" t="s">
        <v>79</v>
      </c>
    </row>
    <row r="2" spans="1:8" ht="66" customHeight="1">
      <c r="A2" s="110" t="s">
        <v>98</v>
      </c>
      <c r="B2" s="110"/>
      <c r="C2" s="110"/>
      <c r="D2" s="110"/>
      <c r="E2" s="110"/>
      <c r="F2" s="110"/>
      <c r="G2" s="110"/>
      <c r="H2" s="110"/>
    </row>
    <row r="3" spans="1:7" ht="12" customHeight="1">
      <c r="A3" s="30"/>
      <c r="B3" s="30"/>
      <c r="C3" s="30"/>
      <c r="D3" s="30"/>
      <c r="E3" s="30"/>
      <c r="F3" s="30"/>
      <c r="G3" s="30"/>
    </row>
    <row r="4" spans="1:7" ht="15" customHeight="1">
      <c r="A4" s="108" t="s">
        <v>100</v>
      </c>
      <c r="B4" s="108"/>
      <c r="C4" s="108"/>
      <c r="D4" s="108"/>
      <c r="E4" s="108"/>
      <c r="F4" s="108"/>
      <c r="G4" s="108"/>
    </row>
    <row r="5" ht="15.75" thickBot="1">
      <c r="K5" s="27"/>
    </row>
    <row r="6" spans="1:8" s="3" customFormat="1" ht="29.25" customHeight="1" thickBot="1">
      <c r="A6" s="106" t="s">
        <v>34</v>
      </c>
      <c r="B6" s="106" t="s">
        <v>39</v>
      </c>
      <c r="C6" s="8" t="s">
        <v>93</v>
      </c>
      <c r="D6" s="9" t="s">
        <v>103</v>
      </c>
      <c r="E6" s="9" t="s">
        <v>93</v>
      </c>
      <c r="F6" s="9" t="s">
        <v>103</v>
      </c>
      <c r="G6" s="9" t="s">
        <v>96</v>
      </c>
      <c r="H6" s="9" t="s">
        <v>103</v>
      </c>
    </row>
    <row r="7" spans="1:8" s="3" customFormat="1" ht="13.5" thickBot="1">
      <c r="A7" s="107"/>
      <c r="B7" s="107"/>
      <c r="C7" s="4" t="s">
        <v>97</v>
      </c>
      <c r="D7" s="4">
        <v>2016</v>
      </c>
      <c r="E7" s="4" t="s">
        <v>183</v>
      </c>
      <c r="F7" s="4" t="s">
        <v>183</v>
      </c>
      <c r="G7" s="4" t="s">
        <v>184</v>
      </c>
      <c r="H7" s="4" t="s">
        <v>184</v>
      </c>
    </row>
    <row r="8" spans="1:8" s="16" customFormat="1" ht="12" thickBot="1">
      <c r="A8" s="14">
        <v>1</v>
      </c>
      <c r="B8" s="15">
        <v>2</v>
      </c>
      <c r="C8" s="15">
        <v>3</v>
      </c>
      <c r="D8" s="15"/>
      <c r="E8" s="15">
        <v>4</v>
      </c>
      <c r="F8" s="15"/>
      <c r="G8" s="15">
        <v>5</v>
      </c>
      <c r="H8" s="15"/>
    </row>
    <row r="9" spans="1:9" ht="39" thickBot="1">
      <c r="A9" s="6" t="s">
        <v>4</v>
      </c>
      <c r="B9" s="7" t="s">
        <v>42</v>
      </c>
      <c r="C9" s="17">
        <f>C10+C11+C12+C13+C14+C23</f>
        <v>4081.3</v>
      </c>
      <c r="D9" s="17">
        <f>C9*197</f>
        <v>804016.1000000001</v>
      </c>
      <c r="E9" s="17">
        <v>7034.1</v>
      </c>
      <c r="F9" s="17">
        <f>E9*155</f>
        <v>1090285.5</v>
      </c>
      <c r="G9" s="17">
        <v>15229.7</v>
      </c>
      <c r="H9" s="17">
        <f>G9*138</f>
        <v>2101698.6</v>
      </c>
      <c r="I9" s="27"/>
    </row>
    <row r="10" spans="1:8" ht="16.5" thickBot="1">
      <c r="A10" s="19" t="s">
        <v>43</v>
      </c>
      <c r="B10" s="20" t="s">
        <v>44</v>
      </c>
      <c r="C10" s="21"/>
      <c r="D10" s="21"/>
      <c r="E10" s="21"/>
      <c r="F10" s="21"/>
      <c r="G10" s="21"/>
      <c r="H10" s="21"/>
    </row>
    <row r="11" spans="1:9" ht="16.5" thickBot="1">
      <c r="A11" s="19" t="s">
        <v>45</v>
      </c>
      <c r="B11" s="20" t="s">
        <v>46</v>
      </c>
      <c r="C11" s="21"/>
      <c r="D11" s="21"/>
      <c r="E11" s="21"/>
      <c r="F11" s="21"/>
      <c r="G11" s="21"/>
      <c r="H11" s="21"/>
      <c r="I11" s="27"/>
    </row>
    <row r="12" spans="1:8" ht="16.5" thickBot="1">
      <c r="A12" s="19" t="s">
        <v>47</v>
      </c>
      <c r="B12" s="20" t="s">
        <v>48</v>
      </c>
      <c r="C12" s="21">
        <v>1770.9</v>
      </c>
      <c r="D12" s="21">
        <f>C12*197</f>
        <v>348867.30000000005</v>
      </c>
      <c r="E12" s="21">
        <v>3052.1</v>
      </c>
      <c r="F12" s="21">
        <f>E12*155</f>
        <v>473075.5</v>
      </c>
      <c r="G12" s="21">
        <v>6608.1</v>
      </c>
      <c r="H12" s="21">
        <f>G12*138</f>
        <v>911917.8</v>
      </c>
    </row>
    <row r="13" spans="1:8" ht="16.5" thickBot="1">
      <c r="A13" s="19" t="s">
        <v>49</v>
      </c>
      <c r="B13" s="20" t="s">
        <v>50</v>
      </c>
      <c r="C13" s="21">
        <v>538.3</v>
      </c>
      <c r="D13" s="21">
        <f>C13*197</f>
        <v>106045.09999999999</v>
      </c>
      <c r="E13" s="21">
        <v>927.8</v>
      </c>
      <c r="F13" s="21">
        <f>E13*155</f>
        <v>143809</v>
      </c>
      <c r="G13" s="21">
        <v>2008.7</v>
      </c>
      <c r="H13" s="21">
        <f>G13*138</f>
        <v>277200.60000000003</v>
      </c>
    </row>
    <row r="14" spans="1:8" ht="16.5" thickBot="1">
      <c r="A14" s="19" t="s">
        <v>51</v>
      </c>
      <c r="B14" s="20" t="s">
        <v>52</v>
      </c>
      <c r="C14" s="21">
        <v>1771.3</v>
      </c>
      <c r="D14" s="21">
        <f>C14*197</f>
        <v>348946.1</v>
      </c>
      <c r="E14" s="21">
        <v>3052.7</v>
      </c>
      <c r="F14" s="21">
        <f>E14*155</f>
        <v>473168.5</v>
      </c>
      <c r="G14" s="21">
        <v>6609.6</v>
      </c>
      <c r="H14" s="21">
        <f>G14*138</f>
        <v>912124.8</v>
      </c>
    </row>
    <row r="15" spans="1:8" ht="26.25" thickBot="1">
      <c r="A15" s="22" t="s">
        <v>53</v>
      </c>
      <c r="B15" s="24" t="s">
        <v>54</v>
      </c>
      <c r="C15" s="26">
        <v>1510</v>
      </c>
      <c r="D15" s="26">
        <f>C15*197</f>
        <v>297470</v>
      </c>
      <c r="E15" s="26">
        <v>2602.4</v>
      </c>
      <c r="F15" s="26">
        <f>E15*155</f>
        <v>403372</v>
      </c>
      <c r="G15" s="26">
        <v>5634.7</v>
      </c>
      <c r="H15" s="26">
        <f>G15*138</f>
        <v>777588.6</v>
      </c>
    </row>
    <row r="16" spans="1:8" ht="39" thickBot="1">
      <c r="A16" s="22" t="s">
        <v>55</v>
      </c>
      <c r="B16" s="24" t="s">
        <v>56</v>
      </c>
      <c r="C16" s="26"/>
      <c r="D16" s="26"/>
      <c r="E16" s="26"/>
      <c r="F16" s="26"/>
      <c r="G16" s="26"/>
      <c r="H16" s="26"/>
    </row>
    <row r="17" spans="1:8" ht="39" thickBot="1">
      <c r="A17" s="22" t="s">
        <v>57</v>
      </c>
      <c r="B17" s="24" t="s">
        <v>58</v>
      </c>
      <c r="C17" s="18">
        <v>261.3</v>
      </c>
      <c r="D17" s="18">
        <f>C17*197</f>
        <v>51476.100000000006</v>
      </c>
      <c r="E17" s="18">
        <v>450.3</v>
      </c>
      <c r="F17" s="18">
        <f>E17*155</f>
        <v>69796.5</v>
      </c>
      <c r="G17" s="18">
        <v>974.9</v>
      </c>
      <c r="H17" s="18">
        <f>G17*138</f>
        <v>134536.19999999998</v>
      </c>
    </row>
    <row r="18" spans="1:8" ht="15.75" thickBot="1">
      <c r="A18" s="23" t="s">
        <v>59</v>
      </c>
      <c r="B18" s="25" t="s">
        <v>60</v>
      </c>
      <c r="C18" s="26">
        <v>2.7</v>
      </c>
      <c r="D18" s="26">
        <f>C18*197</f>
        <v>531.9000000000001</v>
      </c>
      <c r="E18" s="26">
        <v>4.6</v>
      </c>
      <c r="F18" s="26">
        <f>E18*155</f>
        <v>713</v>
      </c>
      <c r="G18" s="26">
        <v>9.9</v>
      </c>
      <c r="H18" s="26">
        <f>G18*138</f>
        <v>1366.2</v>
      </c>
    </row>
    <row r="19" spans="1:8" ht="26.25" thickBot="1">
      <c r="A19" s="23" t="s">
        <v>61</v>
      </c>
      <c r="B19" s="25" t="s">
        <v>62</v>
      </c>
      <c r="C19" s="26">
        <v>2.7</v>
      </c>
      <c r="D19" s="26">
        <f>C19*197</f>
        <v>531.9000000000001</v>
      </c>
      <c r="E19" s="26">
        <v>4.6</v>
      </c>
      <c r="F19" s="26">
        <f>E19*155</f>
        <v>713</v>
      </c>
      <c r="G19" s="26">
        <v>9.9</v>
      </c>
      <c r="H19" s="26">
        <f>G19*138</f>
        <v>1366.2</v>
      </c>
    </row>
    <row r="20" spans="1:8" ht="51.75" thickBot="1">
      <c r="A20" s="23" t="s">
        <v>63</v>
      </c>
      <c r="B20" s="25" t="s">
        <v>64</v>
      </c>
      <c r="C20" s="26">
        <v>28.4</v>
      </c>
      <c r="D20" s="26">
        <f>C20*197</f>
        <v>5594.799999999999</v>
      </c>
      <c r="E20" s="26">
        <v>49</v>
      </c>
      <c r="F20" s="26">
        <f>E20*155</f>
        <v>7595</v>
      </c>
      <c r="G20" s="26">
        <v>106.2</v>
      </c>
      <c r="H20" s="26">
        <f>G20*138</f>
        <v>14655.6</v>
      </c>
    </row>
    <row r="21" spans="1:8" ht="15.75" thickBot="1">
      <c r="A21" s="23" t="s">
        <v>65</v>
      </c>
      <c r="B21" s="25" t="s">
        <v>66</v>
      </c>
      <c r="C21" s="26"/>
      <c r="D21" s="26"/>
      <c r="E21" s="26"/>
      <c r="F21" s="26"/>
      <c r="G21" s="26"/>
      <c r="H21" s="26"/>
    </row>
    <row r="22" spans="1:8" ht="26.25" thickBot="1">
      <c r="A22" s="23" t="s">
        <v>67</v>
      </c>
      <c r="B22" s="25" t="s">
        <v>68</v>
      </c>
      <c r="C22" s="26">
        <v>227.5</v>
      </c>
      <c r="D22" s="26">
        <f>C22*197</f>
        <v>44817.5</v>
      </c>
      <c r="E22" s="26">
        <v>392.1</v>
      </c>
      <c r="F22" s="26">
        <f>E22*155</f>
        <v>60775.5</v>
      </c>
      <c r="G22" s="26">
        <v>848.9</v>
      </c>
      <c r="H22" s="26">
        <f>G22*138</f>
        <v>117148.2</v>
      </c>
    </row>
    <row r="23" spans="1:8" ht="16.5" thickBot="1">
      <c r="A23" s="19" t="s">
        <v>69</v>
      </c>
      <c r="B23" s="20" t="s">
        <v>70</v>
      </c>
      <c r="C23" s="21">
        <v>0.8</v>
      </c>
      <c r="D23" s="21">
        <f>C23*197</f>
        <v>157.60000000000002</v>
      </c>
      <c r="E23" s="21">
        <v>1.5</v>
      </c>
      <c r="F23" s="21">
        <f>E23*155</f>
        <v>232.5</v>
      </c>
      <c r="G23" s="21">
        <v>3.3</v>
      </c>
      <c r="H23" s="21">
        <f>G23*138</f>
        <v>455.4</v>
      </c>
    </row>
    <row r="24" spans="1:8" ht="15.75" thickBot="1">
      <c r="A24" s="22" t="s">
        <v>71</v>
      </c>
      <c r="B24" s="24" t="s">
        <v>72</v>
      </c>
      <c r="C24" s="26">
        <v>0.8</v>
      </c>
      <c r="D24" s="26">
        <f>C24*197</f>
        <v>157.60000000000002</v>
      </c>
      <c r="E24" s="26">
        <v>1.5</v>
      </c>
      <c r="F24" s="26">
        <f>E24*155</f>
        <v>232.5</v>
      </c>
      <c r="G24" s="26">
        <v>3.3</v>
      </c>
      <c r="H24" s="26">
        <f>G24*138</f>
        <v>455.4</v>
      </c>
    </row>
    <row r="25" spans="1:8" ht="15.75" thickBot="1">
      <c r="A25" s="22" t="s">
        <v>73</v>
      </c>
      <c r="B25" s="24" t="s">
        <v>74</v>
      </c>
      <c r="C25" s="26"/>
      <c r="D25" s="26"/>
      <c r="E25" s="26"/>
      <c r="F25" s="26"/>
      <c r="G25" s="26"/>
      <c r="H25" s="26"/>
    </row>
    <row r="26" spans="1:9" ht="15.75" thickBot="1">
      <c r="A26" s="22" t="s">
        <v>75</v>
      </c>
      <c r="B26" s="24" t="s">
        <v>76</v>
      </c>
      <c r="C26" s="26"/>
      <c r="D26" s="26"/>
      <c r="E26" s="26"/>
      <c r="F26" s="26"/>
      <c r="G26" s="26"/>
      <c r="H26" s="26"/>
      <c r="I26" s="27"/>
    </row>
    <row r="27" spans="1:9" ht="39" thickBot="1">
      <c r="A27" s="22" t="s">
        <v>77</v>
      </c>
      <c r="B27" s="24" t="s">
        <v>78</v>
      </c>
      <c r="C27" s="26"/>
      <c r="D27" s="26"/>
      <c r="E27" s="26"/>
      <c r="F27" s="26"/>
      <c r="G27" s="26"/>
      <c r="H27" s="26"/>
      <c r="I27" s="27"/>
    </row>
  </sheetData>
  <sheetProtection/>
  <mergeCells count="4">
    <mergeCell ref="A6:A7"/>
    <mergeCell ref="B6:B7"/>
    <mergeCell ref="A4:G4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B16">
      <selection activeCell="D20" sqref="D20"/>
    </sheetView>
  </sheetViews>
  <sheetFormatPr defaultColWidth="9.140625" defaultRowHeight="15"/>
  <cols>
    <col min="1" max="1" width="9.421875" style="3" customWidth="1"/>
    <col min="2" max="2" width="32.421875" style="3" customWidth="1"/>
    <col min="3" max="4" width="16.140625" style="0" customWidth="1"/>
    <col min="5" max="6" width="15.421875" style="0" customWidth="1"/>
    <col min="7" max="7" width="14.00390625" style="0" customWidth="1"/>
    <col min="8" max="8" width="13.421875" style="0" customWidth="1"/>
  </cols>
  <sheetData>
    <row r="1" ht="34.5">
      <c r="H1" s="1" t="s">
        <v>79</v>
      </c>
    </row>
    <row r="2" spans="1:7" ht="66.75" customHeight="1">
      <c r="A2" s="109" t="s">
        <v>164</v>
      </c>
      <c r="B2" s="110"/>
      <c r="C2" s="110"/>
      <c r="D2" s="110"/>
      <c r="E2" s="110"/>
      <c r="F2" s="110"/>
      <c r="G2" s="110"/>
    </row>
    <row r="3" spans="1:7" ht="18" customHeight="1">
      <c r="A3" s="30"/>
      <c r="B3" s="30"/>
      <c r="C3" s="30"/>
      <c r="D3" s="30"/>
      <c r="E3" s="30"/>
      <c r="F3" s="30"/>
      <c r="G3" s="30"/>
    </row>
    <row r="4" spans="1:7" ht="18" customHeight="1">
      <c r="A4" s="108" t="s">
        <v>101</v>
      </c>
      <c r="B4" s="108"/>
      <c r="C4" s="108"/>
      <c r="D4" s="108"/>
      <c r="E4" s="108"/>
      <c r="F4" s="108"/>
      <c r="G4" s="108"/>
    </row>
    <row r="5" ht="15.75" thickBot="1"/>
    <row r="6" spans="1:8" s="3" customFormat="1" ht="29.25" customHeight="1" thickBot="1">
      <c r="A6" s="106" t="s">
        <v>34</v>
      </c>
      <c r="B6" s="106" t="s">
        <v>39</v>
      </c>
      <c r="C6" s="8" t="s">
        <v>93</v>
      </c>
      <c r="D6" s="9" t="s">
        <v>103</v>
      </c>
      <c r="E6" s="9" t="s">
        <v>93</v>
      </c>
      <c r="F6" s="9" t="s">
        <v>103</v>
      </c>
      <c r="G6" s="9" t="s">
        <v>96</v>
      </c>
      <c r="H6" s="9" t="s">
        <v>103</v>
      </c>
    </row>
    <row r="7" spans="1:8" s="3" customFormat="1" ht="13.5" thickBot="1">
      <c r="A7" s="107"/>
      <c r="B7" s="107"/>
      <c r="C7" s="4" t="s">
        <v>97</v>
      </c>
      <c r="D7" s="4" t="s">
        <v>97</v>
      </c>
      <c r="E7" s="4" t="s">
        <v>183</v>
      </c>
      <c r="F7" s="4" t="s">
        <v>183</v>
      </c>
      <c r="G7" s="4" t="s">
        <v>184</v>
      </c>
      <c r="H7" s="4" t="s">
        <v>184</v>
      </c>
    </row>
    <row r="8" spans="1:8" s="16" customFormat="1" ht="12" thickBot="1">
      <c r="A8" s="14">
        <v>1</v>
      </c>
      <c r="B8" s="15">
        <v>2</v>
      </c>
      <c r="C8" s="15">
        <v>3</v>
      </c>
      <c r="D8" s="15"/>
      <c r="E8" s="15">
        <v>4</v>
      </c>
      <c r="F8" s="15"/>
      <c r="G8" s="15">
        <v>5</v>
      </c>
      <c r="H8" s="15"/>
    </row>
    <row r="9" spans="1:9" ht="39" thickBot="1">
      <c r="A9" s="6" t="s">
        <v>4</v>
      </c>
      <c r="B9" s="7" t="s">
        <v>42</v>
      </c>
      <c r="C9" s="17">
        <f>C10+C11+C12+C13+C14+C23</f>
        <v>5781.900000000001</v>
      </c>
      <c r="D9" s="17">
        <f>C9*362</f>
        <v>2093047.8000000003</v>
      </c>
      <c r="E9" s="17">
        <v>7872</v>
      </c>
      <c r="F9" s="17">
        <f>E9*155</f>
        <v>1220160</v>
      </c>
      <c r="G9" s="17"/>
      <c r="H9" s="17"/>
      <c r="I9" s="27"/>
    </row>
    <row r="10" spans="1:8" ht="16.5" thickBot="1">
      <c r="A10" s="19" t="s">
        <v>43</v>
      </c>
      <c r="B10" s="20" t="s">
        <v>44</v>
      </c>
      <c r="C10" s="21"/>
      <c r="D10" s="21"/>
      <c r="E10" s="21"/>
      <c r="F10" s="21"/>
      <c r="G10" s="21"/>
      <c r="H10" s="21"/>
    </row>
    <row r="11" spans="1:9" ht="16.5" thickBot="1">
      <c r="A11" s="19" t="s">
        <v>45</v>
      </c>
      <c r="B11" s="20" t="s">
        <v>46</v>
      </c>
      <c r="C11" s="21"/>
      <c r="D11" s="21"/>
      <c r="E11" s="21"/>
      <c r="F11" s="21"/>
      <c r="G11" s="21"/>
      <c r="H11" s="21"/>
      <c r="I11" s="27"/>
    </row>
    <row r="12" spans="1:8" ht="16.5" thickBot="1">
      <c r="A12" s="19" t="s">
        <v>47</v>
      </c>
      <c r="B12" s="20" t="s">
        <v>48</v>
      </c>
      <c r="C12" s="21">
        <v>2298</v>
      </c>
      <c r="D12" s="21">
        <f>C12*197</f>
        <v>452706</v>
      </c>
      <c r="E12" s="21">
        <v>3128.7</v>
      </c>
      <c r="F12" s="21">
        <f>E12*155</f>
        <v>484948.5</v>
      </c>
      <c r="G12" s="21"/>
      <c r="H12" s="21"/>
    </row>
    <row r="13" spans="1:8" ht="16.5" thickBot="1">
      <c r="A13" s="19" t="s">
        <v>49</v>
      </c>
      <c r="B13" s="20" t="s">
        <v>50</v>
      </c>
      <c r="C13" s="21">
        <v>698.6</v>
      </c>
      <c r="D13" s="21">
        <f>C13*197</f>
        <v>137624.2</v>
      </c>
      <c r="E13" s="21">
        <v>951.1</v>
      </c>
      <c r="F13" s="21">
        <f>E13*155</f>
        <v>147420.5</v>
      </c>
      <c r="G13" s="21"/>
      <c r="H13" s="21"/>
    </row>
    <row r="14" spans="1:8" ht="16.5" thickBot="1">
      <c r="A14" s="19" t="s">
        <v>51</v>
      </c>
      <c r="B14" s="20" t="s">
        <v>52</v>
      </c>
      <c r="C14" s="21">
        <v>2784.5</v>
      </c>
      <c r="D14" s="21">
        <f>C14*197</f>
        <v>548546.5</v>
      </c>
      <c r="E14" s="21">
        <v>3791.1</v>
      </c>
      <c r="F14" s="21">
        <f>E14*155</f>
        <v>587620.5</v>
      </c>
      <c r="G14" s="21"/>
      <c r="H14" s="21"/>
    </row>
    <row r="15" spans="1:8" ht="26.25" thickBot="1">
      <c r="A15" s="22" t="s">
        <v>53</v>
      </c>
      <c r="B15" s="24" t="s">
        <v>54</v>
      </c>
      <c r="C15" s="26">
        <v>2572.6</v>
      </c>
      <c r="D15" s="26">
        <f>C15*197</f>
        <v>506802.19999999995</v>
      </c>
      <c r="E15" s="26">
        <v>3502.6</v>
      </c>
      <c r="F15" s="26">
        <f>E15*155</f>
        <v>542903</v>
      </c>
      <c r="G15" s="26"/>
      <c r="H15" s="26"/>
    </row>
    <row r="16" spans="1:8" ht="39" thickBot="1">
      <c r="A16" s="22" t="s">
        <v>55</v>
      </c>
      <c r="B16" s="24" t="s">
        <v>56</v>
      </c>
      <c r="C16" s="26"/>
      <c r="D16" s="26"/>
      <c r="E16" s="26"/>
      <c r="F16" s="26"/>
      <c r="G16" s="26"/>
      <c r="H16" s="26"/>
    </row>
    <row r="17" spans="1:8" ht="39" thickBot="1">
      <c r="A17" s="22" t="s">
        <v>57</v>
      </c>
      <c r="B17" s="24" t="s">
        <v>58</v>
      </c>
      <c r="C17" s="18">
        <v>211.9</v>
      </c>
      <c r="D17" s="18">
        <f>C17*197</f>
        <v>41744.3</v>
      </c>
      <c r="E17" s="18">
        <v>288.5</v>
      </c>
      <c r="F17" s="18">
        <f>E17*155</f>
        <v>44717.5</v>
      </c>
      <c r="G17" s="18"/>
      <c r="H17" s="18"/>
    </row>
    <row r="18" spans="1:8" ht="15.75" thickBot="1">
      <c r="A18" s="23" t="s">
        <v>59</v>
      </c>
      <c r="B18" s="25" t="s">
        <v>60</v>
      </c>
      <c r="C18" s="26">
        <v>3</v>
      </c>
      <c r="D18" s="26">
        <f>C18*197</f>
        <v>591</v>
      </c>
      <c r="E18" s="26">
        <v>4.2</v>
      </c>
      <c r="F18" s="26">
        <f>E18*155</f>
        <v>651</v>
      </c>
      <c r="G18" s="26"/>
      <c r="H18" s="26"/>
    </row>
    <row r="19" spans="1:8" ht="26.25" thickBot="1">
      <c r="A19" s="23" t="s">
        <v>61</v>
      </c>
      <c r="B19" s="25" t="s">
        <v>62</v>
      </c>
      <c r="C19" s="26">
        <v>3</v>
      </c>
      <c r="D19" s="26">
        <f>C19*197</f>
        <v>591</v>
      </c>
      <c r="E19" s="26">
        <v>488.9</v>
      </c>
      <c r="F19" s="26">
        <f>E19*155</f>
        <v>75779.5</v>
      </c>
      <c r="G19" s="26"/>
      <c r="H19" s="26"/>
    </row>
    <row r="20" spans="1:8" ht="51.75" thickBot="1">
      <c r="A20" s="23" t="s">
        <v>63</v>
      </c>
      <c r="B20" s="25" t="s">
        <v>64</v>
      </c>
      <c r="C20" s="26">
        <v>11.7</v>
      </c>
      <c r="D20" s="26">
        <f>C20*197</f>
        <v>2304.8999999999996</v>
      </c>
      <c r="E20" s="26">
        <v>15.9</v>
      </c>
      <c r="F20" s="26">
        <f>E20*155</f>
        <v>2464.5</v>
      </c>
      <c r="G20" s="26"/>
      <c r="H20" s="26"/>
    </row>
    <row r="21" spans="1:8" ht="15.75" thickBot="1">
      <c r="A21" s="23" t="s">
        <v>65</v>
      </c>
      <c r="B21" s="25" t="s">
        <v>66</v>
      </c>
      <c r="C21" s="26"/>
      <c r="D21" s="26"/>
      <c r="E21" s="26"/>
      <c r="F21" s="26"/>
      <c r="G21" s="26"/>
      <c r="H21" s="26"/>
    </row>
    <row r="22" spans="1:8" ht="26.25" thickBot="1">
      <c r="A22" s="23" t="s">
        <v>67</v>
      </c>
      <c r="B22" s="25" t="s">
        <v>68</v>
      </c>
      <c r="C22" s="26">
        <v>194.2</v>
      </c>
      <c r="D22" s="26">
        <f>C22*197</f>
        <v>38257.399999999994</v>
      </c>
      <c r="E22" s="26">
        <v>264.2</v>
      </c>
      <c r="F22" s="26">
        <f>E22*155</f>
        <v>40951</v>
      </c>
      <c r="G22" s="26"/>
      <c r="H22" s="26"/>
    </row>
    <row r="23" spans="1:8" ht="16.5" thickBot="1">
      <c r="A23" s="19" t="s">
        <v>69</v>
      </c>
      <c r="B23" s="20" t="s">
        <v>70</v>
      </c>
      <c r="C23" s="21">
        <v>0.8</v>
      </c>
      <c r="D23" s="21">
        <f>C23*197</f>
        <v>157.60000000000002</v>
      </c>
      <c r="E23" s="21">
        <v>1.1</v>
      </c>
      <c r="F23" s="21">
        <f>E23*155</f>
        <v>170.5</v>
      </c>
      <c r="G23" s="21"/>
      <c r="H23" s="21"/>
    </row>
    <row r="24" spans="1:8" ht="15.75" thickBot="1">
      <c r="A24" s="22" t="s">
        <v>71</v>
      </c>
      <c r="B24" s="24" t="s">
        <v>72</v>
      </c>
      <c r="C24" s="26">
        <v>0.8</v>
      </c>
      <c r="D24" s="26">
        <f>C24*197</f>
        <v>157.60000000000002</v>
      </c>
      <c r="E24" s="26">
        <v>1.1</v>
      </c>
      <c r="F24" s="26">
        <f>E24*155</f>
        <v>170.5</v>
      </c>
      <c r="G24" s="26"/>
      <c r="H24" s="26"/>
    </row>
    <row r="25" spans="1:8" ht="15.75" thickBot="1">
      <c r="A25" s="22" t="s">
        <v>73</v>
      </c>
      <c r="B25" s="24" t="s">
        <v>74</v>
      </c>
      <c r="C25" s="26"/>
      <c r="D25" s="26"/>
      <c r="E25" s="26"/>
      <c r="F25" s="26"/>
      <c r="G25" s="26"/>
      <c r="H25" s="26"/>
    </row>
    <row r="26" spans="1:8" ht="15.75" thickBot="1">
      <c r="A26" s="22" t="s">
        <v>75</v>
      </c>
      <c r="B26" s="24" t="s">
        <v>76</v>
      </c>
      <c r="C26" s="26"/>
      <c r="D26" s="26"/>
      <c r="E26" s="26"/>
      <c r="F26" s="26"/>
      <c r="G26" s="26"/>
      <c r="H26" s="26"/>
    </row>
    <row r="27" spans="1:8" ht="39" thickBot="1">
      <c r="A27" s="22" t="s">
        <v>77</v>
      </c>
      <c r="B27" s="24" t="s">
        <v>78</v>
      </c>
      <c r="C27" s="26"/>
      <c r="D27" s="26"/>
      <c r="E27" s="26"/>
      <c r="F27" s="26"/>
      <c r="G27" s="26"/>
      <c r="H27" s="26"/>
    </row>
    <row r="32" ht="34.5">
      <c r="H32" s="1" t="s">
        <v>79</v>
      </c>
    </row>
    <row r="33" spans="1:7" ht="72.75" customHeight="1">
      <c r="A33" s="110" t="s">
        <v>98</v>
      </c>
      <c r="B33" s="110"/>
      <c r="C33" s="110"/>
      <c r="D33" s="110"/>
      <c r="E33" s="110"/>
      <c r="F33" s="110"/>
      <c r="G33" s="110"/>
    </row>
    <row r="34" spans="1:7" ht="15.75">
      <c r="A34" s="30"/>
      <c r="B34" s="30"/>
      <c r="C34" s="30"/>
      <c r="D34" s="30"/>
      <c r="E34" s="30"/>
      <c r="F34" s="30"/>
      <c r="G34" s="30"/>
    </row>
    <row r="35" spans="1:7" ht="15">
      <c r="A35" s="108" t="s">
        <v>101</v>
      </c>
      <c r="B35" s="108"/>
      <c r="C35" s="108"/>
      <c r="D35" s="108"/>
      <c r="E35" s="108"/>
      <c r="F35" s="108"/>
      <c r="G35" s="108"/>
    </row>
    <row r="36" ht="15.75" thickBot="1"/>
    <row r="37" spans="1:8" ht="15.75" thickBot="1">
      <c r="A37" s="106" t="s">
        <v>34</v>
      </c>
      <c r="B37" s="106" t="s">
        <v>39</v>
      </c>
      <c r="C37" s="8" t="s">
        <v>93</v>
      </c>
      <c r="D37" s="13" t="s">
        <v>103</v>
      </c>
      <c r="E37" s="13" t="s">
        <v>93</v>
      </c>
      <c r="F37" s="13" t="s">
        <v>103</v>
      </c>
      <c r="G37" s="13" t="s">
        <v>96</v>
      </c>
      <c r="H37" s="13" t="s">
        <v>103</v>
      </c>
    </row>
    <row r="38" spans="1:8" ht="15.75" thickBot="1">
      <c r="A38" s="107"/>
      <c r="B38" s="107"/>
      <c r="C38" s="4" t="s">
        <v>95</v>
      </c>
      <c r="D38" s="4" t="s">
        <v>95</v>
      </c>
      <c r="E38" s="4" t="s">
        <v>94</v>
      </c>
      <c r="F38" s="4" t="s">
        <v>94</v>
      </c>
      <c r="G38" s="4" t="s">
        <v>97</v>
      </c>
      <c r="H38" s="4" t="s">
        <v>97</v>
      </c>
    </row>
    <row r="39" spans="1:8" ht="15.75" thickBot="1">
      <c r="A39" s="14">
        <v>1</v>
      </c>
      <c r="B39" s="15">
        <v>2</v>
      </c>
      <c r="C39" s="15">
        <v>3</v>
      </c>
      <c r="D39" s="15"/>
      <c r="E39" s="15">
        <v>4</v>
      </c>
      <c r="F39" s="15"/>
      <c r="G39" s="15">
        <v>5</v>
      </c>
      <c r="H39" s="15"/>
    </row>
    <row r="40" spans="1:8" ht="39" thickBot="1">
      <c r="A40" s="6" t="s">
        <v>4</v>
      </c>
      <c r="B40" s="7" t="s">
        <v>42</v>
      </c>
      <c r="C40" s="17">
        <f>C41+C42+C43+C44+C45+C54</f>
        <v>5102.3978792</v>
      </c>
      <c r="D40" s="17">
        <f>C40*381</f>
        <v>1944013.5919752</v>
      </c>
      <c r="E40" s="17">
        <f>E41+E42+E43+E44+E45+E54</f>
        <v>4539.1</v>
      </c>
      <c r="F40" s="17">
        <f>E40*343</f>
        <v>1556911.3</v>
      </c>
      <c r="G40" s="17">
        <f>G41+G42+G43+G44+G45+G54</f>
        <v>5781.900000000001</v>
      </c>
      <c r="H40" s="17">
        <f>G40*362</f>
        <v>2093047.8000000003</v>
      </c>
    </row>
    <row r="41" spans="1:8" ht="16.5" thickBot="1">
      <c r="A41" s="19" t="s">
        <v>43</v>
      </c>
      <c r="B41" s="20" t="s">
        <v>44</v>
      </c>
      <c r="C41" s="21"/>
      <c r="D41" s="21"/>
      <c r="E41" s="21"/>
      <c r="F41" s="21"/>
      <c r="G41" s="21"/>
      <c r="H41" s="21"/>
    </row>
    <row r="42" spans="1:8" ht="16.5" thickBot="1">
      <c r="A42" s="19" t="s">
        <v>45</v>
      </c>
      <c r="B42" s="20" t="s">
        <v>46</v>
      </c>
      <c r="C42" s="21"/>
      <c r="D42" s="21"/>
      <c r="E42" s="21"/>
      <c r="F42" s="21"/>
      <c r="G42" s="21"/>
      <c r="H42" s="21"/>
    </row>
    <row r="43" spans="1:8" ht="16.5" thickBot="1">
      <c r="A43" s="19" t="s">
        <v>47</v>
      </c>
      <c r="B43" s="20" t="s">
        <v>48</v>
      </c>
      <c r="C43" s="21">
        <f>G43*0.8826</f>
        <v>2028.2148000000002</v>
      </c>
      <c r="D43" s="21">
        <f>C43*381</f>
        <v>772749.8388</v>
      </c>
      <c r="E43" s="21">
        <v>1804.1</v>
      </c>
      <c r="F43" s="21">
        <f>E43*343</f>
        <v>618806.2999999999</v>
      </c>
      <c r="G43" s="21">
        <v>2298</v>
      </c>
      <c r="H43" s="21">
        <f>G43*362</f>
        <v>831876</v>
      </c>
    </row>
    <row r="44" spans="1:8" ht="16.5" thickBot="1">
      <c r="A44" s="19" t="s">
        <v>49</v>
      </c>
      <c r="B44" s="20" t="s">
        <v>50</v>
      </c>
      <c r="C44" s="21">
        <f>C43*0.304</f>
        <v>616.5772992000001</v>
      </c>
      <c r="D44" s="21">
        <f>C44*381</f>
        <v>234915.95099520002</v>
      </c>
      <c r="E44" s="21">
        <v>548.4</v>
      </c>
      <c r="F44" s="21">
        <f>E44*343</f>
        <v>188101.19999999998</v>
      </c>
      <c r="G44" s="21">
        <v>698.6</v>
      </c>
      <c r="H44" s="21">
        <f>G44*362</f>
        <v>252893.2</v>
      </c>
    </row>
    <row r="45" spans="1:8" ht="16.5" thickBot="1">
      <c r="A45" s="19" t="s">
        <v>51</v>
      </c>
      <c r="B45" s="20" t="s">
        <v>52</v>
      </c>
      <c r="C45" s="21">
        <f>C46+C47+C48</f>
        <v>2456.8997</v>
      </c>
      <c r="D45" s="21">
        <f>C45*381</f>
        <v>936078.7857</v>
      </c>
      <c r="E45" s="21">
        <v>2186</v>
      </c>
      <c r="F45" s="21">
        <f>E45*343</f>
        <v>749798</v>
      </c>
      <c r="G45" s="21">
        <v>2784.5</v>
      </c>
      <c r="H45" s="21">
        <f>G45*362</f>
        <v>1007989</v>
      </c>
    </row>
    <row r="46" spans="1:8" ht="26.25" thickBot="1">
      <c r="A46" s="22" t="s">
        <v>53</v>
      </c>
      <c r="B46" s="24" t="s">
        <v>54</v>
      </c>
      <c r="C46" s="26">
        <f>G46*0.8826-0.7</f>
        <v>2269.87676</v>
      </c>
      <c r="D46" s="26">
        <f>C46*381</f>
        <v>864823.04556</v>
      </c>
      <c r="E46" s="26">
        <v>2019.9</v>
      </c>
      <c r="F46" s="26">
        <f>E46*343</f>
        <v>692825.7000000001</v>
      </c>
      <c r="G46" s="26">
        <v>2572.6</v>
      </c>
      <c r="H46" s="26">
        <f>G46*362</f>
        <v>931281.2</v>
      </c>
    </row>
    <row r="47" spans="1:8" ht="39" thickBot="1">
      <c r="A47" s="22" t="s">
        <v>55</v>
      </c>
      <c r="B47" s="24" t="s">
        <v>56</v>
      </c>
      <c r="C47" s="26"/>
      <c r="D47" s="26"/>
      <c r="E47" s="26"/>
      <c r="F47" s="26"/>
      <c r="G47" s="26"/>
      <c r="H47" s="26"/>
    </row>
    <row r="48" spans="1:8" ht="39" thickBot="1">
      <c r="A48" s="22" t="s">
        <v>57</v>
      </c>
      <c r="B48" s="24" t="s">
        <v>58</v>
      </c>
      <c r="C48" s="18">
        <f>C49+C50+C51+C52+C53</f>
        <v>187.02294</v>
      </c>
      <c r="D48" s="18">
        <f>C48*381</f>
        <v>71255.74014000001</v>
      </c>
      <c r="E48" s="18">
        <v>166.1</v>
      </c>
      <c r="F48" s="18">
        <f>E48*343</f>
        <v>56972.299999999996</v>
      </c>
      <c r="G48" s="18">
        <v>211.9</v>
      </c>
      <c r="H48" s="18">
        <f>G48*362</f>
        <v>76707.8</v>
      </c>
    </row>
    <row r="49" spans="1:8" ht="15.75" thickBot="1">
      <c r="A49" s="23" t="s">
        <v>59</v>
      </c>
      <c r="B49" s="25" t="s">
        <v>60</v>
      </c>
      <c r="C49" s="26">
        <f>G49*0.8826</f>
        <v>2.6478</v>
      </c>
      <c r="D49" s="26">
        <f>C49*381</f>
        <v>1008.8118000000001</v>
      </c>
      <c r="E49" s="26">
        <v>2.4</v>
      </c>
      <c r="F49" s="26">
        <f>E49*343</f>
        <v>823.1999999999999</v>
      </c>
      <c r="G49" s="26">
        <v>3</v>
      </c>
      <c r="H49" s="26">
        <f>G49*362</f>
        <v>1086</v>
      </c>
    </row>
    <row r="50" spans="1:8" ht="26.25" thickBot="1">
      <c r="A50" s="23" t="s">
        <v>61</v>
      </c>
      <c r="B50" s="25" t="s">
        <v>62</v>
      </c>
      <c r="C50" s="26">
        <f>G50*0.8826</f>
        <v>2.6478</v>
      </c>
      <c r="D50" s="26">
        <f>C50*381</f>
        <v>1008.8118000000001</v>
      </c>
      <c r="E50" s="26">
        <v>2.4</v>
      </c>
      <c r="F50" s="26">
        <f>E50*343</f>
        <v>823.1999999999999</v>
      </c>
      <c r="G50" s="26">
        <v>3</v>
      </c>
      <c r="H50" s="26">
        <f>G50*362</f>
        <v>1086</v>
      </c>
    </row>
    <row r="51" spans="1:8" ht="51.75" thickBot="1">
      <c r="A51" s="23" t="s">
        <v>63</v>
      </c>
      <c r="B51" s="25" t="s">
        <v>64</v>
      </c>
      <c r="C51" s="26">
        <f>G51*0.8826</f>
        <v>10.32642</v>
      </c>
      <c r="D51" s="26">
        <f>C51*381</f>
        <v>3934.3660200000004</v>
      </c>
      <c r="E51" s="26">
        <v>9.2</v>
      </c>
      <c r="F51" s="26">
        <f>E51*343</f>
        <v>3155.6</v>
      </c>
      <c r="G51" s="26">
        <v>11.7</v>
      </c>
      <c r="H51" s="26">
        <f>G51*362</f>
        <v>4235.4</v>
      </c>
    </row>
    <row r="52" spans="1:8" ht="15.75" thickBot="1">
      <c r="A52" s="23" t="s">
        <v>65</v>
      </c>
      <c r="B52" s="25" t="s">
        <v>66</v>
      </c>
      <c r="C52" s="26"/>
      <c r="D52" s="26"/>
      <c r="E52" s="26"/>
      <c r="F52" s="26"/>
      <c r="G52" s="26"/>
      <c r="H52" s="26"/>
    </row>
    <row r="53" spans="1:8" ht="26.25" thickBot="1">
      <c r="A53" s="23" t="s">
        <v>67</v>
      </c>
      <c r="B53" s="25" t="s">
        <v>68</v>
      </c>
      <c r="C53" s="26">
        <f>G53*0.8826</f>
        <v>171.40092</v>
      </c>
      <c r="D53" s="26">
        <f>C53*381</f>
        <v>65303.75052000001</v>
      </c>
      <c r="E53" s="26">
        <v>152.1</v>
      </c>
      <c r="F53" s="26">
        <f>E53*343</f>
        <v>52170.299999999996</v>
      </c>
      <c r="G53" s="26">
        <v>194.2</v>
      </c>
      <c r="H53" s="26">
        <f>G53*362</f>
        <v>70300.4</v>
      </c>
    </row>
    <row r="54" spans="1:8" ht="16.5" thickBot="1">
      <c r="A54" s="19" t="s">
        <v>69</v>
      </c>
      <c r="B54" s="20" t="s">
        <v>70</v>
      </c>
      <c r="C54" s="21">
        <f>C55+C56+C57+C58</f>
        <v>0.70608</v>
      </c>
      <c r="D54" s="21">
        <f>C54*381</f>
        <v>269.01648</v>
      </c>
      <c r="E54" s="21">
        <v>0.6</v>
      </c>
      <c r="F54" s="21">
        <f>E54*343</f>
        <v>205.79999999999998</v>
      </c>
      <c r="G54" s="21">
        <v>0.8</v>
      </c>
      <c r="H54" s="21">
        <f>G54*362</f>
        <v>289.6</v>
      </c>
    </row>
    <row r="55" spans="1:8" ht="15.75" thickBot="1">
      <c r="A55" s="22" t="s">
        <v>71</v>
      </c>
      <c r="B55" s="24" t="s">
        <v>72</v>
      </c>
      <c r="C55" s="26">
        <f>G55*0.8826</f>
        <v>0.70608</v>
      </c>
      <c r="D55" s="26">
        <f>C55*381</f>
        <v>269.01648</v>
      </c>
      <c r="E55" s="26">
        <v>0.6</v>
      </c>
      <c r="F55" s="26">
        <f>E55*343</f>
        <v>205.79999999999998</v>
      </c>
      <c r="G55" s="26">
        <v>0.8</v>
      </c>
      <c r="H55" s="26">
        <f>G55*362</f>
        <v>289.6</v>
      </c>
    </row>
    <row r="56" spans="1:8" ht="15.75" thickBot="1">
      <c r="A56" s="22" t="s">
        <v>73</v>
      </c>
      <c r="B56" s="24" t="s">
        <v>74</v>
      </c>
      <c r="C56" s="26"/>
      <c r="D56" s="26"/>
      <c r="E56" s="26"/>
      <c r="F56" s="26"/>
      <c r="G56" s="26"/>
      <c r="H56" s="26"/>
    </row>
    <row r="57" spans="1:8" ht="15.75" thickBot="1">
      <c r="A57" s="22" t="s">
        <v>75</v>
      </c>
      <c r="B57" s="24" t="s">
        <v>76</v>
      </c>
      <c r="C57" s="26"/>
      <c r="D57" s="26"/>
      <c r="E57" s="26"/>
      <c r="F57" s="26"/>
      <c r="G57" s="26"/>
      <c r="H57" s="26"/>
    </row>
    <row r="58" spans="1:8" ht="39" thickBot="1">
      <c r="A58" s="22" t="s">
        <v>77</v>
      </c>
      <c r="B58" s="24" t="s">
        <v>78</v>
      </c>
      <c r="C58" s="26"/>
      <c r="D58" s="26"/>
      <c r="E58" s="26"/>
      <c r="F58" s="26"/>
      <c r="G58" s="26"/>
      <c r="H58" s="26"/>
    </row>
  </sheetData>
  <sheetProtection/>
  <mergeCells count="8">
    <mergeCell ref="A37:A38"/>
    <mergeCell ref="B37:B38"/>
    <mergeCell ref="A2:G2"/>
    <mergeCell ref="A6:A7"/>
    <mergeCell ref="B6:B7"/>
    <mergeCell ref="A4:G4"/>
    <mergeCell ref="A33:G33"/>
    <mergeCell ref="A35:G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E5" sqref="E5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19.57421875" style="0" customWidth="1"/>
    <col min="4" max="4" width="19.140625" style="0" customWidth="1"/>
    <col min="5" max="6" width="17.57421875" style="0" customWidth="1"/>
  </cols>
  <sheetData>
    <row r="1" ht="33.75" customHeight="1">
      <c r="F1" s="1" t="s">
        <v>86</v>
      </c>
    </row>
    <row r="2" spans="1:6" ht="48" customHeight="1">
      <c r="A2" s="111" t="s">
        <v>87</v>
      </c>
      <c r="B2" s="111"/>
      <c r="C2" s="111"/>
      <c r="D2" s="111"/>
      <c r="E2" s="111"/>
      <c r="F2" s="111"/>
    </row>
    <row r="3" ht="15.75" thickBot="1"/>
    <row r="4" spans="1:6" s="3" customFormat="1" ht="39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186</v>
      </c>
      <c r="F4" s="9" t="s">
        <v>88</v>
      </c>
    </row>
    <row r="5" spans="1:6" s="3" customFormat="1" ht="26.25" thickBot="1">
      <c r="A5" s="10" t="s">
        <v>4</v>
      </c>
      <c r="B5" s="11" t="s">
        <v>5</v>
      </c>
      <c r="C5" s="11"/>
      <c r="D5" s="11"/>
      <c r="E5" s="11"/>
      <c r="F5" s="11"/>
    </row>
    <row r="6" spans="1:6" s="3" customFormat="1" ht="39" thickBot="1">
      <c r="A6" s="10" t="s">
        <v>47</v>
      </c>
      <c r="B6" s="11" t="s">
        <v>6</v>
      </c>
      <c r="C6" s="11"/>
      <c r="D6" s="11"/>
      <c r="E6" s="11"/>
      <c r="F6" s="11"/>
    </row>
    <row r="7" spans="1:6" s="3" customFormat="1" ht="51.75" thickBot="1">
      <c r="A7" s="10" t="s">
        <v>123</v>
      </c>
      <c r="B7" s="11" t="s">
        <v>7</v>
      </c>
      <c r="C7" s="11"/>
      <c r="D7" s="11"/>
      <c r="E7" s="11"/>
      <c r="F7" s="11"/>
    </row>
    <row r="8" spans="1:6" s="3" customFormat="1" ht="39" thickBot="1">
      <c r="A8" s="10" t="s">
        <v>124</v>
      </c>
      <c r="B8" s="11" t="s">
        <v>8</v>
      </c>
      <c r="C8" s="11"/>
      <c r="D8" s="11"/>
      <c r="E8" s="11"/>
      <c r="F8" s="11"/>
    </row>
    <row r="9" spans="1:6" s="3" customFormat="1" ht="153.75" thickBot="1">
      <c r="A9" s="10" t="s">
        <v>9</v>
      </c>
      <c r="B9" s="11" t="s">
        <v>10</v>
      </c>
      <c r="C9" s="11"/>
      <c r="D9" s="11"/>
      <c r="E9" s="11"/>
      <c r="F9" s="11"/>
    </row>
    <row r="10" spans="1:6" s="3" customFormat="1" ht="13.5" thickBot="1">
      <c r="A10" s="31" t="s">
        <v>127</v>
      </c>
      <c r="B10" s="32" t="s">
        <v>105</v>
      </c>
      <c r="C10" s="11">
        <v>2018</v>
      </c>
      <c r="D10" s="11">
        <v>0.4</v>
      </c>
      <c r="E10" s="11">
        <v>1000</v>
      </c>
      <c r="F10" s="11"/>
    </row>
    <row r="11" spans="1:6" s="3" customFormat="1" ht="13.5" thickBot="1">
      <c r="A11" s="31"/>
      <c r="B11" s="32" t="s">
        <v>106</v>
      </c>
      <c r="C11" s="11">
        <v>2018</v>
      </c>
      <c r="D11" s="11">
        <v>0.4</v>
      </c>
      <c r="E11" s="11">
        <v>1000</v>
      </c>
      <c r="F11" s="11"/>
    </row>
    <row r="12" spans="1:6" s="3" customFormat="1" ht="13.5" thickBot="1">
      <c r="A12" s="31"/>
      <c r="B12" s="32" t="s">
        <v>107</v>
      </c>
      <c r="C12" s="11">
        <v>2018</v>
      </c>
      <c r="D12" s="11">
        <v>6</v>
      </c>
      <c r="E12" s="11">
        <v>1000</v>
      </c>
      <c r="F12" s="11"/>
    </row>
    <row r="13" spans="1:6" s="3" customFormat="1" ht="13.5" thickBot="1">
      <c r="A13" s="31"/>
      <c r="B13" s="32" t="s">
        <v>108</v>
      </c>
      <c r="C13" s="11">
        <v>2018</v>
      </c>
      <c r="D13" s="11">
        <v>6</v>
      </c>
      <c r="E13" s="11">
        <v>1000</v>
      </c>
      <c r="F13" s="11"/>
    </row>
    <row r="14" spans="1:6" s="3" customFormat="1" ht="13.5" thickBot="1">
      <c r="A14" s="31" t="s">
        <v>125</v>
      </c>
      <c r="B14" s="32" t="s">
        <v>110</v>
      </c>
      <c r="C14" s="11">
        <v>2018</v>
      </c>
      <c r="D14" s="11">
        <v>0.4</v>
      </c>
      <c r="E14" s="11">
        <v>1000</v>
      </c>
      <c r="F14" s="11"/>
    </row>
    <row r="15" spans="1:6" s="3" customFormat="1" ht="13.5" thickBot="1">
      <c r="A15" s="31"/>
      <c r="B15" s="32" t="s">
        <v>109</v>
      </c>
      <c r="C15" s="11">
        <v>2018</v>
      </c>
      <c r="D15" s="11">
        <v>6</v>
      </c>
      <c r="E15" s="11">
        <v>1000</v>
      </c>
      <c r="F15" s="11"/>
    </row>
    <row r="16" spans="1:6" s="3" customFormat="1" ht="26.25" thickBot="1">
      <c r="A16" s="31" t="s">
        <v>12</v>
      </c>
      <c r="B16" s="11" t="s">
        <v>13</v>
      </c>
      <c r="C16" s="11"/>
      <c r="D16" s="11"/>
      <c r="E16" s="11"/>
      <c r="F16" s="11"/>
    </row>
    <row r="17" spans="1:6" s="3" customFormat="1" ht="64.5" thickBot="1">
      <c r="A17" s="31" t="s">
        <v>111</v>
      </c>
      <c r="B17" s="11" t="s">
        <v>14</v>
      </c>
      <c r="C17" s="11"/>
      <c r="D17" s="11"/>
      <c r="E17" s="11"/>
      <c r="F17" s="11"/>
    </row>
    <row r="18" spans="1:6" s="3" customFormat="1" ht="26.25" thickBot="1">
      <c r="A18" s="31" t="s">
        <v>112</v>
      </c>
      <c r="B18" s="11" t="s">
        <v>15</v>
      </c>
      <c r="C18" s="11"/>
      <c r="D18" s="11"/>
      <c r="E18" s="11"/>
      <c r="F18" s="11"/>
    </row>
    <row r="19" spans="1:6" s="3" customFormat="1" ht="51.75" thickBot="1">
      <c r="A19" s="31" t="s">
        <v>113</v>
      </c>
      <c r="B19" s="11" t="s">
        <v>16</v>
      </c>
      <c r="C19" s="11"/>
      <c r="D19" s="11"/>
      <c r="E19" s="11"/>
      <c r="F19" s="11"/>
    </row>
    <row r="20" spans="1:6" s="3" customFormat="1" ht="153.75" thickBot="1">
      <c r="A20" s="31" t="s">
        <v>113</v>
      </c>
      <c r="B20" s="11" t="s">
        <v>10</v>
      </c>
      <c r="C20" s="11"/>
      <c r="D20" s="11"/>
      <c r="E20" s="11"/>
      <c r="F20" s="11"/>
    </row>
    <row r="21" spans="1:6" s="3" customFormat="1" ht="13.5" thickBot="1">
      <c r="A21" s="31" t="s">
        <v>129</v>
      </c>
      <c r="B21" s="32" t="s">
        <v>130</v>
      </c>
      <c r="C21" s="11">
        <v>2018</v>
      </c>
      <c r="D21" s="11">
        <v>0.4</v>
      </c>
      <c r="E21" s="11">
        <v>1000</v>
      </c>
      <c r="F21" s="11"/>
    </row>
    <row r="22" spans="1:6" s="3" customFormat="1" ht="13.5" thickBot="1">
      <c r="A22" s="31"/>
      <c r="B22" s="32" t="s">
        <v>132</v>
      </c>
      <c r="C22" s="11">
        <v>2018</v>
      </c>
      <c r="D22" s="11">
        <v>0.4</v>
      </c>
      <c r="E22" s="11">
        <v>1000</v>
      </c>
      <c r="F22" s="11"/>
    </row>
    <row r="23" spans="1:6" s="3" customFormat="1" ht="13.5" thickBot="1">
      <c r="A23" s="31" t="s">
        <v>133</v>
      </c>
      <c r="B23" s="32" t="s">
        <v>134</v>
      </c>
      <c r="C23" s="11">
        <v>2018</v>
      </c>
      <c r="D23" s="11">
        <v>0.4</v>
      </c>
      <c r="E23" s="11">
        <v>1000</v>
      </c>
      <c r="F23" s="11"/>
    </row>
    <row r="24" spans="1:6" s="3" customFormat="1" ht="13.5" thickBot="1">
      <c r="A24" s="31" t="s">
        <v>114</v>
      </c>
      <c r="B24" s="32" t="s">
        <v>135</v>
      </c>
      <c r="C24" s="11">
        <v>2018</v>
      </c>
      <c r="D24" s="11">
        <v>0.4</v>
      </c>
      <c r="E24" s="11">
        <v>1000</v>
      </c>
      <c r="F24" s="11"/>
    </row>
    <row r="25" spans="1:6" s="3" customFormat="1" ht="13.5" thickBot="1">
      <c r="A25" s="31"/>
      <c r="B25" s="32" t="s">
        <v>145</v>
      </c>
      <c r="C25" s="11">
        <v>2018</v>
      </c>
      <c r="D25" s="11">
        <v>6</v>
      </c>
      <c r="E25" s="11">
        <v>1000</v>
      </c>
      <c r="F25" s="11"/>
    </row>
    <row r="26" spans="1:6" s="3" customFormat="1" ht="13.5" thickBot="1">
      <c r="A26" s="31" t="s">
        <v>136</v>
      </c>
      <c r="B26" s="32" t="s">
        <v>131</v>
      </c>
      <c r="C26" s="11">
        <v>2018</v>
      </c>
      <c r="D26" s="11">
        <v>0.4</v>
      </c>
      <c r="E26" s="11">
        <v>1000</v>
      </c>
      <c r="F26" s="11"/>
    </row>
    <row r="27" spans="1:6" ht="15.75" thickBot="1">
      <c r="A27" s="31"/>
      <c r="B27" s="32" t="s">
        <v>137</v>
      </c>
      <c r="C27" s="11">
        <v>2018</v>
      </c>
      <c r="D27" s="11">
        <v>0.4</v>
      </c>
      <c r="E27" s="11">
        <v>1000</v>
      </c>
      <c r="F27" s="11"/>
    </row>
    <row r="28" spans="1:6" ht="15.75" thickBot="1">
      <c r="A28" s="31"/>
      <c r="B28" s="32" t="s">
        <v>138</v>
      </c>
      <c r="C28" s="11">
        <v>2018</v>
      </c>
      <c r="D28" s="11">
        <v>6</v>
      </c>
      <c r="E28" s="11">
        <v>1000</v>
      </c>
      <c r="F28" s="11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7" sqref="A7:E7"/>
    </sheetView>
  </sheetViews>
  <sheetFormatPr defaultColWidth="9.140625" defaultRowHeight="15"/>
  <cols>
    <col min="1" max="1" width="3.8515625" style="0" customWidth="1"/>
    <col min="2" max="2" width="34.421875" style="0" customWidth="1"/>
    <col min="3" max="3" width="20.421875" style="0" customWidth="1"/>
    <col min="4" max="4" width="20.57421875" style="0" customWidth="1"/>
    <col min="5" max="5" width="25.00390625" style="0" customWidth="1"/>
  </cols>
  <sheetData>
    <row r="1" ht="23.25">
      <c r="E1" s="1" t="s">
        <v>85</v>
      </c>
    </row>
    <row r="2" spans="1:5" ht="107.25" customHeight="1">
      <c r="A2" s="115" t="s">
        <v>163</v>
      </c>
      <c r="B2" s="115"/>
      <c r="C2" s="115"/>
      <c r="D2" s="115"/>
      <c r="E2" s="115"/>
    </row>
    <row r="3" ht="15.75" thickBot="1"/>
    <row r="4" spans="1:5" s="3" customFormat="1" ht="30.75" customHeight="1">
      <c r="A4" s="106" t="s">
        <v>34</v>
      </c>
      <c r="B4" s="106" t="s">
        <v>39</v>
      </c>
      <c r="C4" s="2" t="s">
        <v>40</v>
      </c>
      <c r="D4" s="2" t="s">
        <v>188</v>
      </c>
      <c r="E4" s="2" t="s">
        <v>80</v>
      </c>
    </row>
    <row r="5" spans="1:5" s="3" customFormat="1" ht="48.75" customHeight="1" thickBot="1">
      <c r="A5" s="107"/>
      <c r="B5" s="107"/>
      <c r="C5" s="4" t="s">
        <v>187</v>
      </c>
      <c r="D5" s="4" t="s">
        <v>41</v>
      </c>
      <c r="E5" s="4" t="s">
        <v>189</v>
      </c>
    </row>
    <row r="6" spans="1:5" s="3" customFormat="1" ht="13.5" thickBot="1">
      <c r="A6" s="5">
        <v>1</v>
      </c>
      <c r="B6" s="4">
        <v>2</v>
      </c>
      <c r="C6" s="4">
        <v>3</v>
      </c>
      <c r="D6" s="4">
        <v>4</v>
      </c>
      <c r="E6" s="4">
        <v>5</v>
      </c>
    </row>
    <row r="7" spans="1:5" s="3" customFormat="1" ht="13.5" thickBot="1">
      <c r="A7" s="112" t="s">
        <v>89</v>
      </c>
      <c r="B7" s="113"/>
      <c r="C7" s="113"/>
      <c r="D7" s="113"/>
      <c r="E7" s="114"/>
    </row>
    <row r="8" spans="1:5" s="3" customFormat="1" ht="13.5" thickBot="1">
      <c r="A8" s="6" t="s">
        <v>4</v>
      </c>
      <c r="B8" s="7" t="s">
        <v>81</v>
      </c>
      <c r="C8" s="7"/>
      <c r="D8" s="7"/>
      <c r="E8" s="7"/>
    </row>
    <row r="9" spans="1:5" s="3" customFormat="1" ht="13.5" thickBot="1">
      <c r="A9" s="6" t="s">
        <v>12</v>
      </c>
      <c r="B9" s="7" t="s">
        <v>82</v>
      </c>
      <c r="C9" s="7"/>
      <c r="D9" s="7"/>
      <c r="E9" s="7"/>
    </row>
    <row r="10" spans="1:5" s="3" customFormat="1" ht="13.5" thickBot="1">
      <c r="A10" s="6" t="s">
        <v>11</v>
      </c>
      <c r="B10" s="7" t="s">
        <v>11</v>
      </c>
      <c r="C10" s="7"/>
      <c r="D10" s="7"/>
      <c r="E10" s="7"/>
    </row>
    <row r="11" spans="1:5" s="3" customFormat="1" ht="13.5" thickBot="1">
      <c r="A11" s="6" t="s">
        <v>83</v>
      </c>
      <c r="B11" s="7" t="s">
        <v>84</v>
      </c>
      <c r="C11" s="7"/>
      <c r="D11" s="7"/>
      <c r="E11" s="7"/>
    </row>
    <row r="12" spans="1:5" s="3" customFormat="1" ht="13.5" thickBot="1">
      <c r="A12" s="112" t="s">
        <v>90</v>
      </c>
      <c r="B12" s="113"/>
      <c r="C12" s="113"/>
      <c r="D12" s="113"/>
      <c r="E12" s="114"/>
    </row>
    <row r="13" spans="1:5" s="3" customFormat="1" ht="13.5" thickBot="1">
      <c r="A13" s="6" t="s">
        <v>4</v>
      </c>
      <c r="B13" s="7" t="s">
        <v>81</v>
      </c>
      <c r="C13" s="7"/>
      <c r="D13" s="7"/>
      <c r="E13" s="7"/>
    </row>
    <row r="14" spans="1:5" s="3" customFormat="1" ht="13.5" thickBot="1">
      <c r="A14" s="6" t="s">
        <v>12</v>
      </c>
      <c r="B14" s="7" t="s">
        <v>82</v>
      </c>
      <c r="C14" s="7"/>
      <c r="D14" s="7"/>
      <c r="E14" s="7"/>
    </row>
    <row r="15" spans="1:5" s="3" customFormat="1" ht="13.5" thickBot="1">
      <c r="A15" s="6" t="s">
        <v>11</v>
      </c>
      <c r="B15" s="7" t="s">
        <v>11</v>
      </c>
      <c r="C15" s="7"/>
      <c r="D15" s="7"/>
      <c r="E15" s="7"/>
    </row>
    <row r="16" spans="1:5" s="3" customFormat="1" ht="13.5" thickBot="1">
      <c r="A16" s="6" t="s">
        <v>83</v>
      </c>
      <c r="B16" s="7" t="s">
        <v>84</v>
      </c>
      <c r="C16" s="7"/>
      <c r="D16" s="7"/>
      <c r="E16" s="7"/>
    </row>
    <row r="17" spans="1:5" s="3" customFormat="1" ht="13.5" thickBot="1">
      <c r="A17" s="112" t="s">
        <v>91</v>
      </c>
      <c r="B17" s="113"/>
      <c r="C17" s="113"/>
      <c r="D17" s="113"/>
      <c r="E17" s="114"/>
    </row>
    <row r="18" spans="1:5" s="3" customFormat="1" ht="13.5" thickBot="1">
      <c r="A18" s="6" t="s">
        <v>4</v>
      </c>
      <c r="B18" s="7" t="s">
        <v>81</v>
      </c>
      <c r="C18" s="7"/>
      <c r="D18" s="7"/>
      <c r="E18" s="7"/>
    </row>
    <row r="19" spans="1:5" s="3" customFormat="1" ht="13.5" thickBot="1">
      <c r="A19" s="6" t="s">
        <v>12</v>
      </c>
      <c r="B19" s="7" t="s">
        <v>82</v>
      </c>
      <c r="C19" s="7"/>
      <c r="D19" s="7"/>
      <c r="E19" s="7"/>
    </row>
    <row r="20" spans="1:5" s="3" customFormat="1" ht="13.5" thickBot="1">
      <c r="A20" s="6" t="s">
        <v>11</v>
      </c>
      <c r="B20" s="7" t="s">
        <v>11</v>
      </c>
      <c r="C20" s="7"/>
      <c r="D20" s="7"/>
      <c r="E20" s="7"/>
    </row>
    <row r="21" spans="1:5" s="3" customFormat="1" ht="13.5" thickBot="1">
      <c r="A21" s="6" t="s">
        <v>83</v>
      </c>
      <c r="B21" s="7" t="s">
        <v>84</v>
      </c>
      <c r="C21" s="7"/>
      <c r="D21" s="7"/>
      <c r="E21" s="7"/>
    </row>
    <row r="22" spans="1:5" s="3" customFormat="1" ht="13.5" thickBot="1">
      <c r="A22" s="112" t="s">
        <v>92</v>
      </c>
      <c r="B22" s="113"/>
      <c r="C22" s="113"/>
      <c r="D22" s="113"/>
      <c r="E22" s="114"/>
    </row>
    <row r="23" spans="1:5" s="3" customFormat="1" ht="13.5" thickBot="1">
      <c r="A23" s="6" t="s">
        <v>4</v>
      </c>
      <c r="B23" s="7" t="s">
        <v>81</v>
      </c>
      <c r="C23" s="7"/>
      <c r="D23" s="7"/>
      <c r="E23" s="7"/>
    </row>
    <row r="24" spans="1:5" s="3" customFormat="1" ht="13.5" thickBot="1">
      <c r="A24" s="6" t="s">
        <v>12</v>
      </c>
      <c r="B24" s="7" t="s">
        <v>82</v>
      </c>
      <c r="C24" s="7"/>
      <c r="D24" s="7"/>
      <c r="E24" s="7"/>
    </row>
    <row r="25" spans="1:5" s="3" customFormat="1" ht="13.5" thickBot="1">
      <c r="A25" s="6" t="s">
        <v>11</v>
      </c>
      <c r="B25" s="7" t="s">
        <v>11</v>
      </c>
      <c r="C25" s="7"/>
      <c r="D25" s="7"/>
      <c r="E25" s="7"/>
    </row>
    <row r="26" spans="1:5" s="3" customFormat="1" ht="13.5" thickBot="1">
      <c r="A26" s="6" t="s">
        <v>83</v>
      </c>
      <c r="B26" s="7" t="s">
        <v>84</v>
      </c>
      <c r="C26" s="7"/>
      <c r="D26" s="7"/>
      <c r="E26" s="7"/>
    </row>
  </sheetData>
  <sheetProtection/>
  <mergeCells count="7">
    <mergeCell ref="A22:E22"/>
    <mergeCell ref="A2:E2"/>
    <mergeCell ref="A4:A5"/>
    <mergeCell ref="B4:B5"/>
    <mergeCell ref="A7:E7"/>
    <mergeCell ref="A12:E12"/>
    <mergeCell ref="A17:E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0">
      <selection activeCell="D46" sqref="D46"/>
    </sheetView>
  </sheetViews>
  <sheetFormatPr defaultColWidth="9.140625" defaultRowHeight="15"/>
  <cols>
    <col min="1" max="1" width="6.421875" style="0" customWidth="1"/>
    <col min="2" max="2" width="23.421875" style="0" customWidth="1"/>
    <col min="3" max="3" width="12.8515625" style="0" customWidth="1"/>
    <col min="4" max="4" width="12.140625" style="0" customWidth="1"/>
    <col min="5" max="5" width="15.421875" style="0" customWidth="1"/>
    <col min="6" max="6" width="16.57421875" style="0" customWidth="1"/>
  </cols>
  <sheetData>
    <row r="1" spans="1:6" ht="15">
      <c r="A1" s="36"/>
      <c r="B1" s="36"/>
      <c r="C1" s="36"/>
      <c r="D1" s="36"/>
      <c r="E1" s="116" t="s">
        <v>167</v>
      </c>
      <c r="F1" s="117"/>
    </row>
    <row r="2" spans="1:6" ht="15">
      <c r="A2" s="36"/>
      <c r="B2" s="36"/>
      <c r="C2" s="36"/>
      <c r="D2" s="36"/>
      <c r="E2" s="116" t="s">
        <v>168</v>
      </c>
      <c r="F2" s="117"/>
    </row>
    <row r="3" spans="1:6" ht="15">
      <c r="A3" s="36"/>
      <c r="B3" s="36"/>
      <c r="C3" s="36"/>
      <c r="D3" s="36"/>
      <c r="E3" s="117"/>
      <c r="F3" s="117"/>
    </row>
    <row r="4" spans="1:6" ht="15">
      <c r="A4" s="36"/>
      <c r="B4" s="36"/>
      <c r="C4" s="36"/>
      <c r="D4" s="36"/>
      <c r="E4" s="117"/>
      <c r="F4" s="117"/>
    </row>
    <row r="5" spans="1:6" ht="15">
      <c r="A5" s="36"/>
      <c r="B5" s="36"/>
      <c r="C5" s="36"/>
      <c r="D5" s="36"/>
      <c r="E5" s="117"/>
      <c r="F5" s="117"/>
    </row>
    <row r="6" spans="1:6" ht="84.75" customHeight="1">
      <c r="A6" s="118" t="s">
        <v>169</v>
      </c>
      <c r="B6" s="119"/>
      <c r="C6" s="119"/>
      <c r="D6" s="119"/>
      <c r="E6" s="119"/>
      <c r="F6" s="119"/>
    </row>
    <row r="7" spans="1:6" ht="15">
      <c r="A7" s="36"/>
      <c r="B7" s="36"/>
      <c r="C7" s="36"/>
      <c r="D7" s="36"/>
      <c r="E7" s="36"/>
      <c r="F7" s="36"/>
    </row>
    <row r="8" spans="1:6" ht="38.25" customHeight="1">
      <c r="A8" s="120" t="s">
        <v>170</v>
      </c>
      <c r="B8" s="120" t="s">
        <v>35</v>
      </c>
      <c r="C8" s="120" t="s">
        <v>36</v>
      </c>
      <c r="D8" s="120"/>
      <c r="E8" s="120"/>
      <c r="F8" s="120" t="s">
        <v>38</v>
      </c>
    </row>
    <row r="9" spans="1:12" ht="75">
      <c r="A9" s="120"/>
      <c r="B9" s="120"/>
      <c r="C9" s="37" t="s">
        <v>171</v>
      </c>
      <c r="D9" s="37" t="s">
        <v>172</v>
      </c>
      <c r="E9" s="37" t="s">
        <v>37</v>
      </c>
      <c r="F9" s="120"/>
      <c r="J9" s="117"/>
      <c r="K9" s="117"/>
      <c r="L9" s="38"/>
    </row>
    <row r="10" spans="1:9" ht="1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I10" s="40"/>
    </row>
    <row r="11" spans="1:6" ht="70.5" customHeight="1">
      <c r="A11" s="41" t="s">
        <v>173</v>
      </c>
      <c r="B11" s="42" t="s">
        <v>174</v>
      </c>
      <c r="C11" s="45">
        <f>Прил3а!H8</f>
        <v>893533.4400000001</v>
      </c>
      <c r="D11" s="41">
        <v>138</v>
      </c>
      <c r="E11" s="41">
        <v>3525</v>
      </c>
      <c r="F11" s="43">
        <f>C11/D11</f>
        <v>6474.88</v>
      </c>
    </row>
    <row r="12" spans="1:6" ht="69" customHeight="1">
      <c r="A12" s="41" t="s">
        <v>175</v>
      </c>
      <c r="B12" s="42" t="s">
        <v>176</v>
      </c>
      <c r="C12" s="45">
        <f>Прил3в!H9</f>
        <v>2101698.6</v>
      </c>
      <c r="D12" s="41">
        <v>138</v>
      </c>
      <c r="E12" s="41">
        <v>3525</v>
      </c>
      <c r="F12" s="43">
        <f>C12/D12</f>
        <v>15229.7</v>
      </c>
    </row>
    <row r="13" spans="1:6" ht="15">
      <c r="A13" s="36"/>
      <c r="B13" s="44"/>
      <c r="C13" s="36"/>
      <c r="D13" s="36"/>
      <c r="E13" s="36"/>
      <c r="F13" s="36"/>
    </row>
    <row r="14" spans="1:6" ht="15">
      <c r="A14" s="36"/>
      <c r="B14" s="44"/>
      <c r="C14" s="36"/>
      <c r="D14" s="36"/>
      <c r="E14" s="36"/>
      <c r="F14" s="36"/>
    </row>
    <row r="15" spans="1:6" ht="15">
      <c r="A15" s="36"/>
      <c r="B15" s="36"/>
      <c r="C15" s="36"/>
      <c r="D15" s="36"/>
      <c r="E15" s="36"/>
      <c r="F15" s="36"/>
    </row>
    <row r="16" spans="1:6" ht="15">
      <c r="A16" s="36"/>
      <c r="B16" s="36"/>
      <c r="C16" s="36"/>
      <c r="D16" s="36"/>
      <c r="E16" s="36"/>
      <c r="F16" s="36"/>
    </row>
    <row r="17" spans="1:6" ht="15">
      <c r="A17" s="36"/>
      <c r="B17" s="36"/>
      <c r="C17" s="36"/>
      <c r="D17" s="36"/>
      <c r="E17" s="36"/>
      <c r="F17" s="36"/>
    </row>
    <row r="18" spans="1:6" ht="78" customHeight="1">
      <c r="A18" s="121" t="s">
        <v>177</v>
      </c>
      <c r="B18" s="122"/>
      <c r="C18" s="122"/>
      <c r="D18" s="122"/>
      <c r="E18" s="122"/>
      <c r="F18" s="122"/>
    </row>
    <row r="19" spans="1:6" ht="15">
      <c r="A19" s="36"/>
      <c r="B19" s="36"/>
      <c r="C19" s="36"/>
      <c r="D19" s="36"/>
      <c r="E19" s="36"/>
      <c r="F19" s="36"/>
    </row>
    <row r="20" spans="1:6" ht="15">
      <c r="A20" s="36"/>
      <c r="B20" s="36"/>
      <c r="C20" s="36"/>
      <c r="D20" s="36"/>
      <c r="E20" s="36"/>
      <c r="F20" s="36"/>
    </row>
    <row r="21" spans="1:6" ht="15">
      <c r="A21" s="36"/>
      <c r="B21" s="36"/>
      <c r="C21" s="36"/>
      <c r="D21" s="36"/>
      <c r="E21" s="36"/>
      <c r="F21" s="36"/>
    </row>
    <row r="22" spans="1:6" ht="15">
      <c r="A22" s="36"/>
      <c r="B22" s="36"/>
      <c r="C22" s="36"/>
      <c r="D22" s="36"/>
      <c r="E22" s="36"/>
      <c r="F22" s="36"/>
    </row>
    <row r="23" spans="1:6" ht="15">
      <c r="A23" s="36"/>
      <c r="B23" s="36"/>
      <c r="C23" s="36"/>
      <c r="D23" s="36"/>
      <c r="E23" s="36"/>
      <c r="F23" s="36"/>
    </row>
    <row r="24" spans="1:6" ht="15">
      <c r="A24" s="36"/>
      <c r="B24" s="36"/>
      <c r="C24" s="36"/>
      <c r="D24" s="36"/>
      <c r="E24" s="36"/>
      <c r="F24" s="36"/>
    </row>
    <row r="25" spans="1:6" ht="15">
      <c r="A25" s="36"/>
      <c r="B25" s="36"/>
      <c r="C25" s="36"/>
      <c r="D25" s="36"/>
      <c r="E25" s="36"/>
      <c r="F25" s="36"/>
    </row>
    <row r="26" spans="1:6" ht="15">
      <c r="A26" s="12" t="s">
        <v>178</v>
      </c>
      <c r="B26" s="12"/>
      <c r="C26" s="36"/>
      <c r="D26" s="36"/>
      <c r="E26" s="36"/>
      <c r="F26" s="36"/>
    </row>
    <row r="27" spans="1:6" ht="15">
      <c r="A27" s="36"/>
      <c r="B27" s="36"/>
      <c r="C27" s="36"/>
      <c r="D27" s="36"/>
      <c r="E27" s="36"/>
      <c r="F27" s="36"/>
    </row>
    <row r="28" spans="1:6" ht="15">
      <c r="A28" s="36"/>
      <c r="B28" s="36"/>
      <c r="C28" s="36"/>
      <c r="D28" s="36"/>
      <c r="E28" s="36"/>
      <c r="F28" s="36"/>
    </row>
    <row r="29" spans="1:6" ht="15">
      <c r="A29" s="36"/>
      <c r="B29" s="36"/>
      <c r="C29" s="36"/>
      <c r="D29" s="36"/>
      <c r="E29" s="36"/>
      <c r="F29" s="36"/>
    </row>
    <row r="30" spans="1:6" ht="15">
      <c r="A30" s="36"/>
      <c r="B30" s="36"/>
      <c r="C30" s="36"/>
      <c r="D30" s="36"/>
      <c r="E30" s="36"/>
      <c r="F30" s="36"/>
    </row>
    <row r="31" spans="1:6" ht="15">
      <c r="A31" s="36"/>
      <c r="B31" s="36"/>
      <c r="C31" s="36"/>
      <c r="D31" s="36"/>
      <c r="E31" s="36"/>
      <c r="F31" s="36"/>
    </row>
    <row r="32" spans="1:6" ht="15">
      <c r="A32" s="36"/>
      <c r="B32" s="36"/>
      <c r="C32" s="36"/>
      <c r="D32" s="36"/>
      <c r="E32" s="36"/>
      <c r="F32" s="36"/>
    </row>
    <row r="33" spans="1:6" ht="15">
      <c r="A33" s="36"/>
      <c r="B33" s="36"/>
      <c r="C33" s="36"/>
      <c r="D33" s="36"/>
      <c r="E33" s="116" t="s">
        <v>167</v>
      </c>
      <c r="F33" s="117"/>
    </row>
    <row r="34" spans="1:6" ht="15">
      <c r="A34" s="36"/>
      <c r="B34" s="36"/>
      <c r="C34" s="36"/>
      <c r="D34" s="36"/>
      <c r="E34" s="116" t="s">
        <v>168</v>
      </c>
      <c r="F34" s="117"/>
    </row>
    <row r="35" spans="1:6" ht="15">
      <c r="A35" s="36"/>
      <c r="B35" s="36"/>
      <c r="C35" s="36"/>
      <c r="D35" s="36"/>
      <c r="E35" s="117"/>
      <c r="F35" s="117"/>
    </row>
    <row r="36" spans="1:6" ht="15">
      <c r="A36" s="36"/>
      <c r="B36" s="36"/>
      <c r="C36" s="36"/>
      <c r="D36" s="36"/>
      <c r="E36" s="117"/>
      <c r="F36" s="117"/>
    </row>
    <row r="37" spans="1:6" ht="15">
      <c r="A37" s="36"/>
      <c r="B37" s="36"/>
      <c r="C37" s="36"/>
      <c r="D37" s="36"/>
      <c r="E37" s="117"/>
      <c r="F37" s="117"/>
    </row>
    <row r="38" spans="1:6" ht="97.5" customHeight="1">
      <c r="A38" s="118" t="s">
        <v>179</v>
      </c>
      <c r="B38" s="119"/>
      <c r="C38" s="119"/>
      <c r="D38" s="119"/>
      <c r="E38" s="119"/>
      <c r="F38" s="119"/>
    </row>
    <row r="39" spans="1:6" ht="15">
      <c r="A39" s="36"/>
      <c r="B39" s="36"/>
      <c r="C39" s="36"/>
      <c r="D39" s="36"/>
      <c r="E39" s="36"/>
      <c r="F39" s="36"/>
    </row>
    <row r="40" spans="1:6" ht="15">
      <c r="A40" s="120" t="s">
        <v>170</v>
      </c>
      <c r="B40" s="120" t="s">
        <v>35</v>
      </c>
      <c r="C40" s="120" t="s">
        <v>36</v>
      </c>
      <c r="D40" s="120"/>
      <c r="E40" s="120"/>
      <c r="F40" s="120" t="s">
        <v>38</v>
      </c>
    </row>
    <row r="41" spans="1:6" ht="75">
      <c r="A41" s="120"/>
      <c r="B41" s="120"/>
      <c r="C41" s="37" t="s">
        <v>171</v>
      </c>
      <c r="D41" s="37" t="s">
        <v>172</v>
      </c>
      <c r="E41" s="37" t="s">
        <v>37</v>
      </c>
      <c r="F41" s="120"/>
    </row>
    <row r="42" spans="1:6" ht="15">
      <c r="A42" s="39">
        <v>1</v>
      </c>
      <c r="B42" s="39">
        <v>2</v>
      </c>
      <c r="C42" s="39">
        <v>3</v>
      </c>
      <c r="D42" s="39">
        <v>4</v>
      </c>
      <c r="E42" s="39">
        <v>5</v>
      </c>
      <c r="F42" s="39">
        <v>6</v>
      </c>
    </row>
    <row r="43" spans="1:6" ht="60">
      <c r="A43" s="41" t="s">
        <v>173</v>
      </c>
      <c r="B43" s="42" t="s">
        <v>174</v>
      </c>
      <c r="C43" s="41">
        <v>1139034.3</v>
      </c>
      <c r="D43" s="41">
        <v>197</v>
      </c>
      <c r="E43" s="41">
        <v>1443</v>
      </c>
      <c r="F43" s="43">
        <f>C43/D43</f>
        <v>5781.900000000001</v>
      </c>
    </row>
    <row r="44" spans="1:6" ht="58.5" customHeight="1">
      <c r="A44" s="41" t="s">
        <v>175</v>
      </c>
      <c r="B44" s="42" t="s">
        <v>176</v>
      </c>
      <c r="C44" s="41">
        <v>804016.1</v>
      </c>
      <c r="D44" s="41">
        <v>197</v>
      </c>
      <c r="E44" s="41">
        <v>1443</v>
      </c>
      <c r="F44" s="43">
        <f>C44/D44</f>
        <v>4081.2999999999997</v>
      </c>
    </row>
    <row r="45" spans="1:6" ht="60">
      <c r="A45" s="41" t="s">
        <v>17</v>
      </c>
      <c r="B45" s="46" t="s">
        <v>42</v>
      </c>
      <c r="C45" s="41">
        <v>2093047.8</v>
      </c>
      <c r="D45" s="41">
        <v>197</v>
      </c>
      <c r="E45" s="41">
        <v>1443</v>
      </c>
      <c r="F45" s="43">
        <f>C45/D45</f>
        <v>10624.608121827412</v>
      </c>
    </row>
    <row r="46" spans="1:6" ht="15">
      <c r="A46" s="36"/>
      <c r="B46" s="44"/>
      <c r="C46" s="36"/>
      <c r="D46" s="36"/>
      <c r="E46" s="36"/>
      <c r="F46" s="36"/>
    </row>
    <row r="47" spans="1:6" ht="15">
      <c r="A47" s="36"/>
      <c r="B47" s="36"/>
      <c r="C47" s="36"/>
      <c r="D47" s="36"/>
      <c r="E47" s="36"/>
      <c r="F47" s="36"/>
    </row>
    <row r="48" spans="1:6" ht="15">
      <c r="A48" s="36"/>
      <c r="B48" s="36"/>
      <c r="C48" s="36"/>
      <c r="D48" s="36"/>
      <c r="E48" s="36"/>
      <c r="F48" s="36"/>
    </row>
    <row r="49" spans="1:6" ht="15">
      <c r="A49" s="36"/>
      <c r="B49" s="36"/>
      <c r="C49" s="36"/>
      <c r="D49" s="36"/>
      <c r="E49" s="36"/>
      <c r="F49" s="36"/>
    </row>
    <row r="50" spans="1:6" ht="15">
      <c r="A50" s="121" t="s">
        <v>177</v>
      </c>
      <c r="B50" s="122"/>
      <c r="C50" s="122"/>
      <c r="D50" s="122"/>
      <c r="E50" s="122"/>
      <c r="F50" s="122"/>
    </row>
    <row r="51" spans="1:6" ht="15">
      <c r="A51" s="36"/>
      <c r="B51" s="36"/>
      <c r="C51" s="36"/>
      <c r="D51" s="36"/>
      <c r="E51" s="36"/>
      <c r="F51" s="36"/>
    </row>
    <row r="52" spans="1:6" ht="15">
      <c r="A52" s="36"/>
      <c r="B52" s="36"/>
      <c r="C52" s="36"/>
      <c r="D52" s="36"/>
      <c r="E52" s="36"/>
      <c r="F52" s="36"/>
    </row>
    <row r="53" spans="1:6" ht="15">
      <c r="A53" s="36"/>
      <c r="B53" s="36"/>
      <c r="C53" s="36"/>
      <c r="D53" s="36"/>
      <c r="E53" s="36"/>
      <c r="F53" s="36"/>
    </row>
    <row r="54" spans="1:6" ht="15">
      <c r="A54" s="36"/>
      <c r="B54" s="36"/>
      <c r="C54" s="36"/>
      <c r="D54" s="36"/>
      <c r="E54" s="36"/>
      <c r="F54" s="36"/>
    </row>
    <row r="55" spans="1:6" ht="15">
      <c r="A55" s="36"/>
      <c r="B55" s="36"/>
      <c r="C55" s="36"/>
      <c r="D55" s="36"/>
      <c r="E55" s="36"/>
      <c r="F55" s="36"/>
    </row>
    <row r="56" spans="1:6" ht="15">
      <c r="A56" s="36"/>
      <c r="B56" s="36"/>
      <c r="C56" s="36"/>
      <c r="D56" s="36"/>
      <c r="E56" s="36"/>
      <c r="F56" s="36"/>
    </row>
    <row r="57" spans="1:6" ht="15">
      <c r="A57" s="36"/>
      <c r="B57" s="36"/>
      <c r="C57" s="36"/>
      <c r="D57" s="36"/>
      <c r="E57" s="36"/>
      <c r="F57" s="36"/>
    </row>
    <row r="58" spans="1:6" ht="15">
      <c r="A58" s="12" t="s">
        <v>178</v>
      </c>
      <c r="B58" s="12"/>
      <c r="C58" s="36"/>
      <c r="D58" s="36"/>
      <c r="E58" s="36"/>
      <c r="F58" s="36"/>
    </row>
    <row r="59" spans="1:6" ht="15">
      <c r="A59" s="36"/>
      <c r="B59" s="36"/>
      <c r="C59" s="36"/>
      <c r="D59" s="36"/>
      <c r="E59" s="36"/>
      <c r="F59" s="36"/>
    </row>
    <row r="60" spans="1:6" ht="15">
      <c r="A60" s="36"/>
      <c r="B60" s="36"/>
      <c r="C60" s="36"/>
      <c r="D60" s="36"/>
      <c r="E60" s="36"/>
      <c r="F60" s="36"/>
    </row>
    <row r="61" spans="1:6" ht="15">
      <c r="A61" s="36"/>
      <c r="B61" s="36"/>
      <c r="C61" s="36"/>
      <c r="D61" s="36"/>
      <c r="E61" s="36"/>
      <c r="F61" s="36"/>
    </row>
    <row r="62" spans="1:6" ht="15">
      <c r="A62" s="36"/>
      <c r="B62" s="36"/>
      <c r="C62" s="36"/>
      <c r="D62" s="36"/>
      <c r="E62" s="36"/>
      <c r="F62" s="36"/>
    </row>
    <row r="63" spans="1:6" ht="15">
      <c r="A63" s="36"/>
      <c r="B63" s="36"/>
      <c r="C63" s="36"/>
      <c r="D63" s="36"/>
      <c r="E63" s="116" t="s">
        <v>167</v>
      </c>
      <c r="F63" s="117"/>
    </row>
    <row r="64" spans="1:6" ht="15">
      <c r="A64" s="36"/>
      <c r="B64" s="36"/>
      <c r="C64" s="36"/>
      <c r="D64" s="36"/>
      <c r="E64" s="116" t="s">
        <v>168</v>
      </c>
      <c r="F64" s="117"/>
    </row>
    <row r="65" spans="1:6" ht="15">
      <c r="A65" s="36"/>
      <c r="B65" s="36"/>
      <c r="C65" s="36"/>
      <c r="D65" s="36"/>
      <c r="E65" s="117"/>
      <c r="F65" s="117"/>
    </row>
    <row r="66" spans="1:6" ht="15">
      <c r="A66" s="36"/>
      <c r="B66" s="36"/>
      <c r="C66" s="36"/>
      <c r="D66" s="36"/>
      <c r="E66" s="117"/>
      <c r="F66" s="117"/>
    </row>
    <row r="67" spans="1:6" ht="15">
      <c r="A67" s="36"/>
      <c r="B67" s="36"/>
      <c r="C67" s="36"/>
      <c r="D67" s="36"/>
      <c r="E67" s="117"/>
      <c r="F67" s="117"/>
    </row>
    <row r="68" spans="1:6" ht="79.5" customHeight="1">
      <c r="A68" s="118" t="s">
        <v>180</v>
      </c>
      <c r="B68" s="119"/>
      <c r="C68" s="119"/>
      <c r="D68" s="119"/>
      <c r="E68" s="119"/>
      <c r="F68" s="119"/>
    </row>
    <row r="69" spans="1:6" ht="15">
      <c r="A69" s="36"/>
      <c r="B69" s="36"/>
      <c r="C69" s="36"/>
      <c r="D69" s="36"/>
      <c r="E69" s="36"/>
      <c r="F69" s="36"/>
    </row>
    <row r="70" spans="1:6" ht="15">
      <c r="A70" s="120" t="s">
        <v>170</v>
      </c>
      <c r="B70" s="120" t="s">
        <v>35</v>
      </c>
      <c r="C70" s="120" t="s">
        <v>36</v>
      </c>
      <c r="D70" s="120"/>
      <c r="E70" s="120"/>
      <c r="F70" s="120" t="s">
        <v>38</v>
      </c>
    </row>
    <row r="71" spans="1:6" ht="75">
      <c r="A71" s="120"/>
      <c r="B71" s="120"/>
      <c r="C71" s="37" t="s">
        <v>171</v>
      </c>
      <c r="D71" s="37" t="s">
        <v>172</v>
      </c>
      <c r="E71" s="37" t="s">
        <v>37</v>
      </c>
      <c r="F71" s="120"/>
    </row>
    <row r="72" spans="1:6" ht="15">
      <c r="A72" s="39">
        <v>1</v>
      </c>
      <c r="B72" s="39">
        <v>2</v>
      </c>
      <c r="C72" s="39">
        <v>3</v>
      </c>
      <c r="D72" s="39">
        <v>4</v>
      </c>
      <c r="E72" s="39">
        <v>5</v>
      </c>
      <c r="F72" s="39">
        <v>6</v>
      </c>
    </row>
    <row r="73" spans="1:6" ht="60">
      <c r="A73" s="41" t="s">
        <v>173</v>
      </c>
      <c r="B73" s="42" t="s">
        <v>174</v>
      </c>
      <c r="C73" s="45">
        <f>Прил3а!F8</f>
        <v>1625578</v>
      </c>
      <c r="D73" s="41">
        <v>155</v>
      </c>
      <c r="E73" s="41">
        <v>3004</v>
      </c>
      <c r="F73" s="43">
        <f>C73/D73</f>
        <v>10487.6</v>
      </c>
    </row>
    <row r="74" spans="1:6" ht="57" customHeight="1">
      <c r="A74" s="41" t="s">
        <v>175</v>
      </c>
      <c r="B74" s="42" t="s">
        <v>176</v>
      </c>
      <c r="C74" s="45">
        <f>Прил3в!F9</f>
        <v>1090285.5</v>
      </c>
      <c r="D74" s="41">
        <v>155</v>
      </c>
      <c r="E74" s="41">
        <v>3004</v>
      </c>
      <c r="F74" s="43">
        <f>C74/D74</f>
        <v>7034.1</v>
      </c>
    </row>
    <row r="75" spans="1:6" ht="60">
      <c r="A75" s="41"/>
      <c r="B75" s="46" t="s">
        <v>42</v>
      </c>
      <c r="C75" s="45">
        <f>Прил3д!F9</f>
        <v>1220160</v>
      </c>
      <c r="D75" s="41">
        <v>155</v>
      </c>
      <c r="E75" s="41">
        <v>3004</v>
      </c>
      <c r="F75" s="43">
        <f>C75/D75</f>
        <v>7872</v>
      </c>
    </row>
    <row r="76" spans="1:6" ht="15">
      <c r="A76" s="36"/>
      <c r="B76" s="44"/>
      <c r="C76" s="36"/>
      <c r="D76" s="36"/>
      <c r="E76" s="36"/>
      <c r="F76" s="36"/>
    </row>
    <row r="77" spans="1:6" ht="15">
      <c r="A77" s="36"/>
      <c r="B77" s="36"/>
      <c r="C77" s="36"/>
      <c r="D77" s="36"/>
      <c r="E77" s="36"/>
      <c r="F77" s="36"/>
    </row>
    <row r="78" spans="1:6" ht="15">
      <c r="A78" s="36"/>
      <c r="B78" s="36"/>
      <c r="C78" s="36"/>
      <c r="D78" s="36"/>
      <c r="E78" s="36"/>
      <c r="F78" s="36"/>
    </row>
    <row r="79" spans="1:6" ht="15">
      <c r="A79" s="36"/>
      <c r="B79" s="36"/>
      <c r="C79" s="36"/>
      <c r="D79" s="36"/>
      <c r="E79" s="36"/>
      <c r="F79" s="36"/>
    </row>
    <row r="80" spans="1:6" ht="15">
      <c r="A80" s="121" t="s">
        <v>177</v>
      </c>
      <c r="B80" s="122"/>
      <c r="C80" s="122"/>
      <c r="D80" s="122"/>
      <c r="E80" s="122"/>
      <c r="F80" s="122"/>
    </row>
    <row r="81" spans="1:6" ht="15">
      <c r="A81" s="36"/>
      <c r="B81" s="36"/>
      <c r="C81" s="36"/>
      <c r="D81" s="36"/>
      <c r="E81" s="36"/>
      <c r="F81" s="36"/>
    </row>
    <row r="82" spans="1:6" ht="15">
      <c r="A82" s="36"/>
      <c r="B82" s="36"/>
      <c r="C82" s="36"/>
      <c r="D82" s="36"/>
      <c r="E82" s="36"/>
      <c r="F82" s="36"/>
    </row>
    <row r="83" spans="1:6" ht="15">
      <c r="A83" s="36"/>
      <c r="B83" s="36"/>
      <c r="C83" s="36"/>
      <c r="D83" s="36"/>
      <c r="E83" s="36"/>
      <c r="F83" s="36"/>
    </row>
    <row r="84" spans="1:6" ht="15">
      <c r="A84" s="36"/>
      <c r="B84" s="36"/>
      <c r="C84" s="36"/>
      <c r="D84" s="36"/>
      <c r="E84" s="36"/>
      <c r="F84" s="36"/>
    </row>
    <row r="85" spans="1:6" ht="15">
      <c r="A85" s="36"/>
      <c r="B85" s="36"/>
      <c r="C85" s="36"/>
      <c r="D85" s="36"/>
      <c r="E85" s="36"/>
      <c r="F85" s="36"/>
    </row>
    <row r="86" spans="1:6" ht="15">
      <c r="A86" s="36"/>
      <c r="B86" s="36"/>
      <c r="C86" s="36"/>
      <c r="D86" s="36"/>
      <c r="E86" s="36"/>
      <c r="F86" s="36"/>
    </row>
    <row r="87" spans="1:6" ht="15">
      <c r="A87" s="36"/>
      <c r="B87" s="36"/>
      <c r="C87" s="36"/>
      <c r="D87" s="36"/>
      <c r="E87" s="36"/>
      <c r="F87" s="36"/>
    </row>
    <row r="88" spans="1:6" ht="15">
      <c r="A88" s="12" t="s">
        <v>178</v>
      </c>
      <c r="B88" s="12"/>
      <c r="C88" s="36"/>
      <c r="D88" s="36"/>
      <c r="E88" s="36"/>
      <c r="F88" s="36"/>
    </row>
  </sheetData>
  <sheetProtection/>
  <mergeCells count="25">
    <mergeCell ref="A80:F80"/>
    <mergeCell ref="A50:F50"/>
    <mergeCell ref="E63:F63"/>
    <mergeCell ref="E64:F67"/>
    <mergeCell ref="A68:F68"/>
    <mergeCell ref="A70:A71"/>
    <mergeCell ref="B70:B71"/>
    <mergeCell ref="C70:E70"/>
    <mergeCell ref="F70:F71"/>
    <mergeCell ref="J9:K9"/>
    <mergeCell ref="A18:F18"/>
    <mergeCell ref="E33:F33"/>
    <mergeCell ref="E34:F37"/>
    <mergeCell ref="A38:F38"/>
    <mergeCell ref="A40:A41"/>
    <mergeCell ref="B40:B41"/>
    <mergeCell ref="C40:E40"/>
    <mergeCell ref="F40:F41"/>
    <mergeCell ref="E1:F1"/>
    <mergeCell ref="E2:F5"/>
    <mergeCell ref="A6:F6"/>
    <mergeCell ref="A8:A9"/>
    <mergeCell ref="B8:B9"/>
    <mergeCell ref="C8:E8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7">
      <selection activeCell="E8" sqref="E8"/>
    </sheetView>
  </sheetViews>
  <sheetFormatPr defaultColWidth="9.140625" defaultRowHeight="15"/>
  <cols>
    <col min="2" max="2" width="30.421875" style="0" customWidth="1"/>
    <col min="3" max="3" width="14.421875" style="0" customWidth="1"/>
    <col min="4" max="4" width="15.421875" style="0" customWidth="1"/>
    <col min="5" max="5" width="19.421875" style="0" customWidth="1"/>
    <col min="6" max="6" width="16.421875" style="0" customWidth="1"/>
    <col min="7" max="7" width="17.00390625" style="0" customWidth="1"/>
    <col min="8" max="8" width="12.421875" style="0" customWidth="1"/>
  </cols>
  <sheetData>
    <row r="1" ht="34.5">
      <c r="G1" s="1" t="s">
        <v>33</v>
      </c>
    </row>
    <row r="2" spans="1:7" ht="73.5" customHeight="1">
      <c r="A2" s="115" t="s">
        <v>190</v>
      </c>
      <c r="B2" s="115"/>
      <c r="C2" s="115"/>
      <c r="D2" s="115"/>
      <c r="E2" s="115"/>
      <c r="F2" s="115"/>
      <c r="G2" s="115"/>
    </row>
    <row r="3" spans="1:9" ht="15">
      <c r="A3" s="123" t="s">
        <v>0</v>
      </c>
      <c r="B3" s="123" t="s">
        <v>1</v>
      </c>
      <c r="C3" s="125" t="s">
        <v>153</v>
      </c>
      <c r="D3" s="125"/>
      <c r="E3" s="125"/>
      <c r="F3" s="126" t="s">
        <v>150</v>
      </c>
      <c r="G3" s="127"/>
      <c r="H3" s="128"/>
      <c r="I3" s="34"/>
    </row>
    <row r="4" spans="1:8" s="12" customFormat="1" ht="12.75">
      <c r="A4" s="124"/>
      <c r="B4" s="125"/>
      <c r="C4" s="123" t="s">
        <v>151</v>
      </c>
      <c r="D4" s="123" t="s">
        <v>152</v>
      </c>
      <c r="E4" s="123" t="s">
        <v>166</v>
      </c>
      <c r="F4" s="123" t="s">
        <v>151</v>
      </c>
      <c r="G4" s="123" t="s">
        <v>165</v>
      </c>
      <c r="H4" s="123" t="s">
        <v>166</v>
      </c>
    </row>
    <row r="5" spans="1:8" s="12" customFormat="1" ht="34.5" customHeight="1">
      <c r="A5" s="124"/>
      <c r="B5" s="125"/>
      <c r="C5" s="123"/>
      <c r="D5" s="123"/>
      <c r="E5" s="123"/>
      <c r="F5" s="123"/>
      <c r="G5" s="123"/>
      <c r="H5" s="123"/>
    </row>
    <row r="6" spans="1:8" s="12" customFormat="1" ht="14.25" customHeight="1" thickBot="1">
      <c r="A6" s="10" t="s">
        <v>4</v>
      </c>
      <c r="B6" s="7" t="s">
        <v>104</v>
      </c>
      <c r="C6" s="11"/>
      <c r="D6" s="11"/>
      <c r="E6" s="11"/>
      <c r="F6" s="11"/>
      <c r="G6" s="11"/>
      <c r="H6" s="11"/>
    </row>
    <row r="7" spans="1:8" s="12" customFormat="1" ht="39" thickBot="1">
      <c r="A7" s="31" t="s">
        <v>47</v>
      </c>
      <c r="B7" s="7" t="s">
        <v>6</v>
      </c>
      <c r="C7" s="11"/>
      <c r="D7" s="11"/>
      <c r="E7" s="11"/>
      <c r="F7" s="11"/>
      <c r="G7" s="11"/>
      <c r="H7" s="11"/>
    </row>
    <row r="8" spans="1:8" s="12" customFormat="1" ht="39" thickBot="1">
      <c r="A8" s="31" t="s">
        <v>126</v>
      </c>
      <c r="B8" s="7" t="s">
        <v>7</v>
      </c>
      <c r="C8" s="11"/>
      <c r="D8" s="11"/>
      <c r="E8" s="11"/>
      <c r="F8" s="11"/>
      <c r="G8" s="11"/>
      <c r="H8" s="11"/>
    </row>
    <row r="9" spans="1:8" s="12" customFormat="1" ht="39" thickBot="1">
      <c r="A9" s="31" t="s">
        <v>124</v>
      </c>
      <c r="B9" s="7" t="s">
        <v>8</v>
      </c>
      <c r="C9" s="11"/>
      <c r="D9" s="11"/>
      <c r="E9" s="11"/>
      <c r="F9" s="11"/>
      <c r="G9" s="11"/>
      <c r="H9" s="11"/>
    </row>
    <row r="10" spans="1:8" s="12" customFormat="1" ht="128.25" thickBot="1">
      <c r="A10" s="31" t="s">
        <v>127</v>
      </c>
      <c r="B10" s="7" t="s">
        <v>10</v>
      </c>
      <c r="C10" s="11"/>
      <c r="D10" s="11"/>
      <c r="E10" s="11"/>
      <c r="F10" s="11"/>
      <c r="G10" s="11"/>
      <c r="H10" s="11"/>
    </row>
    <row r="11" spans="1:8" s="12" customFormat="1" ht="25.5" customHeight="1" thickBot="1">
      <c r="A11" s="31" t="s">
        <v>127</v>
      </c>
      <c r="B11" s="32" t="s">
        <v>146</v>
      </c>
      <c r="C11" s="32">
        <v>1.5</v>
      </c>
      <c r="D11" s="32">
        <v>3.605</v>
      </c>
      <c r="E11" s="32">
        <f>'[1]прилож. №5 мощность'!E29+'[1]прилож. №5 мощность'!E30</f>
        <v>2.66</v>
      </c>
      <c r="F11" s="32">
        <v>227</v>
      </c>
      <c r="G11" s="35">
        <v>755.1</v>
      </c>
      <c r="H11" s="35">
        <v>929.8</v>
      </c>
    </row>
    <row r="12" spans="1:8" s="12" customFormat="1" ht="25.5" customHeight="1" thickBot="1">
      <c r="A12" s="31"/>
      <c r="B12" s="32" t="s">
        <v>147</v>
      </c>
      <c r="C12" s="32">
        <v>1.6</v>
      </c>
      <c r="D12" s="32">
        <v>1.28</v>
      </c>
      <c r="E12" s="32"/>
      <c r="F12" s="32">
        <v>174</v>
      </c>
      <c r="G12" s="35">
        <v>392.2</v>
      </c>
      <c r="H12" s="35"/>
    </row>
    <row r="13" spans="1:8" s="12" customFormat="1" ht="25.5" customHeight="1" thickBot="1">
      <c r="A13" s="31"/>
      <c r="B13" s="32" t="s">
        <v>148</v>
      </c>
      <c r="C13" s="32"/>
      <c r="D13" s="32"/>
      <c r="E13" s="32"/>
      <c r="F13" s="32"/>
      <c r="G13" s="35"/>
      <c r="H13" s="35"/>
    </row>
    <row r="14" spans="1:8" s="12" customFormat="1" ht="25.5" customHeight="1" thickBot="1">
      <c r="A14" s="31"/>
      <c r="B14" s="32" t="s">
        <v>149</v>
      </c>
      <c r="C14" s="32"/>
      <c r="D14" s="32">
        <v>1.55</v>
      </c>
      <c r="E14" s="32"/>
      <c r="F14" s="32">
        <v>230.9</v>
      </c>
      <c r="G14" s="35">
        <v>262.9</v>
      </c>
      <c r="H14" s="35"/>
    </row>
    <row r="15" spans="1:8" s="12" customFormat="1" ht="25.5" customHeight="1" thickBot="1">
      <c r="A15" s="31" t="s">
        <v>154</v>
      </c>
      <c r="B15" s="32" t="s">
        <v>148</v>
      </c>
      <c r="C15" s="32"/>
      <c r="D15" s="32"/>
      <c r="E15" s="32"/>
      <c r="F15" s="32"/>
      <c r="G15" s="35"/>
      <c r="H15" s="35"/>
    </row>
    <row r="16" spans="1:8" s="12" customFormat="1" ht="25.5" customHeight="1" thickBot="1">
      <c r="A16" s="31"/>
      <c r="B16" s="32" t="s">
        <v>149</v>
      </c>
      <c r="C16" s="32"/>
      <c r="D16" s="32"/>
      <c r="E16" s="32"/>
      <c r="F16" s="32"/>
      <c r="G16" s="35"/>
      <c r="H16" s="35"/>
    </row>
    <row r="17" spans="1:8" s="12" customFormat="1" ht="13.5" thickBot="1">
      <c r="A17" s="31" t="s">
        <v>12</v>
      </c>
      <c r="B17" s="7" t="s">
        <v>13</v>
      </c>
      <c r="C17" s="32"/>
      <c r="D17" s="32"/>
      <c r="E17" s="32"/>
      <c r="F17" s="32"/>
      <c r="G17" s="32"/>
      <c r="H17" s="32"/>
    </row>
    <row r="18" spans="1:8" s="12" customFormat="1" ht="64.5" thickBot="1">
      <c r="A18" s="31" t="s">
        <v>111</v>
      </c>
      <c r="B18" s="7" t="s">
        <v>14</v>
      </c>
      <c r="C18" s="32"/>
      <c r="D18" s="32"/>
      <c r="E18" s="32"/>
      <c r="F18" s="32"/>
      <c r="G18" s="32"/>
      <c r="H18" s="32"/>
    </row>
    <row r="19" spans="1:8" s="12" customFormat="1" ht="26.25" thickBot="1">
      <c r="A19" s="31" t="s">
        <v>112</v>
      </c>
      <c r="B19" s="7" t="s">
        <v>15</v>
      </c>
      <c r="C19" s="11"/>
      <c r="D19" s="11"/>
      <c r="E19" s="11"/>
      <c r="F19" s="11"/>
      <c r="G19" s="11"/>
      <c r="H19" s="11"/>
    </row>
    <row r="20" spans="1:8" s="12" customFormat="1" ht="39" thickBot="1">
      <c r="A20" s="31" t="s">
        <v>113</v>
      </c>
      <c r="B20" s="7" t="s">
        <v>16</v>
      </c>
      <c r="C20" s="11"/>
      <c r="D20" s="11"/>
      <c r="E20" s="11"/>
      <c r="F20" s="11"/>
      <c r="G20" s="11"/>
      <c r="H20" s="11"/>
    </row>
    <row r="21" spans="1:8" s="12" customFormat="1" ht="128.25" thickBot="1">
      <c r="A21" s="31" t="s">
        <v>113</v>
      </c>
      <c r="B21" s="7" t="s">
        <v>10</v>
      </c>
      <c r="C21" s="11"/>
      <c r="D21" s="11"/>
      <c r="E21" s="11"/>
      <c r="F21" s="11"/>
      <c r="G21" s="11"/>
      <c r="H21" s="11"/>
    </row>
    <row r="22" spans="1:8" s="12" customFormat="1" ht="19.5" customHeight="1" thickBot="1">
      <c r="A22" s="31" t="s">
        <v>129</v>
      </c>
      <c r="B22" s="32" t="s">
        <v>155</v>
      </c>
      <c r="C22" s="32">
        <v>0.135</v>
      </c>
      <c r="D22" s="32"/>
      <c r="E22" s="32">
        <f>'[1]прилож. №5 мощность'!E93</f>
        <v>0.146</v>
      </c>
      <c r="F22" s="32">
        <v>22.9</v>
      </c>
      <c r="G22" s="35"/>
      <c r="H22" s="35">
        <v>151.7</v>
      </c>
    </row>
    <row r="23" spans="1:8" s="12" customFormat="1" ht="20.25" customHeight="1" thickBot="1">
      <c r="A23" s="31"/>
      <c r="B23" s="32" t="s">
        <v>156</v>
      </c>
      <c r="C23" s="32">
        <v>0.2</v>
      </c>
      <c r="D23" s="32">
        <v>0.105</v>
      </c>
      <c r="E23" s="32"/>
      <c r="F23" s="32">
        <v>132.5</v>
      </c>
      <c r="G23" s="35">
        <v>144.7</v>
      </c>
      <c r="H23" s="35"/>
    </row>
    <row r="24" spans="1:8" s="12" customFormat="1" ht="19.5" customHeight="1" thickBot="1">
      <c r="A24" s="31"/>
      <c r="B24" s="32" t="s">
        <v>157</v>
      </c>
      <c r="C24" s="32">
        <v>0.79</v>
      </c>
      <c r="D24" s="32"/>
      <c r="E24" s="32"/>
      <c r="F24" s="32">
        <v>488.6</v>
      </c>
      <c r="G24" s="35"/>
      <c r="H24" s="35"/>
    </row>
    <row r="25" spans="1:8" s="12" customFormat="1" ht="18" customHeight="1" thickBot="1">
      <c r="A25" s="31"/>
      <c r="B25" s="32" t="s">
        <v>158</v>
      </c>
      <c r="C25" s="32"/>
      <c r="D25" s="32">
        <v>0.45</v>
      </c>
      <c r="E25" s="32"/>
      <c r="F25" s="32"/>
      <c r="G25" s="35">
        <v>421.7</v>
      </c>
      <c r="H25" s="35"/>
    </row>
    <row r="26" spans="1:8" s="12" customFormat="1" ht="18" customHeight="1" thickBot="1">
      <c r="A26" s="31"/>
      <c r="B26" s="32" t="s">
        <v>159</v>
      </c>
      <c r="C26" s="32">
        <v>0.12</v>
      </c>
      <c r="D26" s="32">
        <v>0.55</v>
      </c>
      <c r="E26" s="32"/>
      <c r="F26" s="32">
        <v>259.8</v>
      </c>
      <c r="G26" s="35">
        <v>786.4</v>
      </c>
      <c r="H26" s="35"/>
    </row>
    <row r="27" spans="1:8" s="12" customFormat="1" ht="20.25" customHeight="1" thickBot="1">
      <c r="A27" s="31"/>
      <c r="B27" s="32" t="s">
        <v>160</v>
      </c>
      <c r="C27" s="32"/>
      <c r="D27" s="32"/>
      <c r="E27" s="32"/>
      <c r="F27" s="32"/>
      <c r="G27" s="35"/>
      <c r="H27" s="35"/>
    </row>
    <row r="28" spans="1:8" s="12" customFormat="1" ht="22.5" customHeight="1" thickBot="1">
      <c r="A28" s="31"/>
      <c r="B28" s="32" t="s">
        <v>161</v>
      </c>
      <c r="C28" s="32"/>
      <c r="D28" s="32"/>
      <c r="E28" s="32"/>
      <c r="F28" s="32"/>
      <c r="G28" s="35"/>
      <c r="H28" s="35"/>
    </row>
    <row r="29" spans="1:8" s="12" customFormat="1" ht="26.25" thickBot="1">
      <c r="A29" s="31" t="s">
        <v>17</v>
      </c>
      <c r="B29" s="7" t="s">
        <v>18</v>
      </c>
      <c r="C29" s="129" t="s">
        <v>128</v>
      </c>
      <c r="D29" s="130"/>
      <c r="E29" s="130"/>
      <c r="F29" s="130"/>
      <c r="G29" s="130"/>
      <c r="H29" s="131"/>
    </row>
    <row r="30" spans="1:8" s="12" customFormat="1" ht="51.75" thickBot="1">
      <c r="A30" s="31" t="s">
        <v>19</v>
      </c>
      <c r="B30" s="7" t="s">
        <v>20</v>
      </c>
      <c r="C30" s="132"/>
      <c r="D30" s="133"/>
      <c r="E30" s="133"/>
      <c r="F30" s="133"/>
      <c r="G30" s="133"/>
      <c r="H30" s="134"/>
    </row>
    <row r="31" spans="1:8" s="12" customFormat="1" ht="64.5" thickBot="1">
      <c r="A31" s="31" t="s">
        <v>21</v>
      </c>
      <c r="B31" s="7" t="s">
        <v>22</v>
      </c>
      <c r="C31" s="135"/>
      <c r="D31" s="136"/>
      <c r="E31" s="136"/>
      <c r="F31" s="136"/>
      <c r="G31" s="136"/>
      <c r="H31" s="137"/>
    </row>
    <row r="32" spans="1:8" s="12" customFormat="1" ht="77.25" thickBot="1">
      <c r="A32" s="31" t="s">
        <v>23</v>
      </c>
      <c r="B32" s="7" t="s">
        <v>24</v>
      </c>
      <c r="C32" s="11"/>
      <c r="D32" s="11"/>
      <c r="E32" s="11"/>
      <c r="F32" s="11"/>
      <c r="G32" s="11"/>
      <c r="H32" s="11"/>
    </row>
    <row r="33" spans="1:8" s="12" customFormat="1" ht="64.5" thickBot="1">
      <c r="A33" s="31" t="s">
        <v>115</v>
      </c>
      <c r="B33" s="7" t="s">
        <v>25</v>
      </c>
      <c r="C33" s="11"/>
      <c r="D33" s="11"/>
      <c r="E33" s="11"/>
      <c r="F33" s="11"/>
      <c r="G33" s="11"/>
      <c r="H33" s="11"/>
    </row>
    <row r="34" spans="1:8" s="12" customFormat="1" ht="39" thickBot="1">
      <c r="A34" s="31" t="s">
        <v>116</v>
      </c>
      <c r="B34" s="7" t="s">
        <v>26</v>
      </c>
      <c r="C34" s="11"/>
      <c r="D34" s="11"/>
      <c r="E34" s="11"/>
      <c r="F34" s="11"/>
      <c r="G34" s="11"/>
      <c r="H34" s="11"/>
    </row>
    <row r="35" spans="1:8" s="12" customFormat="1" ht="90" thickBot="1">
      <c r="A35" s="31" t="s">
        <v>117</v>
      </c>
      <c r="B35" s="7" t="s">
        <v>27</v>
      </c>
      <c r="C35" s="11"/>
      <c r="D35" s="11"/>
      <c r="E35" s="11"/>
      <c r="F35" s="11"/>
      <c r="G35" s="11"/>
      <c r="H35" s="11"/>
    </row>
    <row r="36" spans="1:8" s="12" customFormat="1" ht="25.5" customHeight="1" thickBot="1">
      <c r="A36" s="31" t="s">
        <v>118</v>
      </c>
      <c r="B36" s="7" t="s">
        <v>139</v>
      </c>
      <c r="C36" s="32">
        <v>100</v>
      </c>
      <c r="D36" s="32">
        <v>25</v>
      </c>
      <c r="E36" s="32"/>
      <c r="F36" s="32">
        <v>95.2</v>
      </c>
      <c r="G36" s="35">
        <v>163.4</v>
      </c>
      <c r="H36" s="35"/>
    </row>
    <row r="37" spans="1:8" s="12" customFormat="1" ht="25.5" customHeight="1" thickBot="1">
      <c r="A37" s="31" t="s">
        <v>119</v>
      </c>
      <c r="B37" s="7" t="s">
        <v>140</v>
      </c>
      <c r="C37" s="32"/>
      <c r="D37" s="32">
        <v>150</v>
      </c>
      <c r="E37" s="32"/>
      <c r="F37" s="32"/>
      <c r="G37" s="35">
        <v>173.8</v>
      </c>
      <c r="H37" s="35"/>
    </row>
    <row r="38" spans="1:8" s="12" customFormat="1" ht="25.5" customHeight="1" thickBot="1">
      <c r="A38" s="31" t="s">
        <v>119</v>
      </c>
      <c r="B38" s="7" t="s">
        <v>120</v>
      </c>
      <c r="C38" s="32">
        <v>180</v>
      </c>
      <c r="D38" s="32"/>
      <c r="E38" s="32">
        <v>136</v>
      </c>
      <c r="F38" s="32">
        <v>132.7</v>
      </c>
      <c r="G38" s="35"/>
      <c r="H38" s="35">
        <v>135.5</v>
      </c>
    </row>
    <row r="39" spans="1:8" s="12" customFormat="1" ht="25.5" customHeight="1" thickBot="1">
      <c r="A39" s="31" t="s">
        <v>121</v>
      </c>
      <c r="B39" s="7" t="s">
        <v>141</v>
      </c>
      <c r="C39" s="32"/>
      <c r="D39" s="32"/>
      <c r="E39" s="32"/>
      <c r="F39" s="32"/>
      <c r="G39" s="35"/>
      <c r="H39" s="35"/>
    </row>
    <row r="40" spans="1:8" s="12" customFormat="1" ht="25.5" customHeight="1" thickBot="1">
      <c r="A40" s="31" t="s">
        <v>191</v>
      </c>
      <c r="B40" s="7" t="s">
        <v>192</v>
      </c>
      <c r="C40" s="32"/>
      <c r="D40" s="32"/>
      <c r="E40" s="32"/>
      <c r="F40" s="32"/>
      <c r="G40" s="35"/>
      <c r="H40" s="35"/>
    </row>
    <row r="41" spans="1:8" s="12" customFormat="1" ht="25.5" customHeight="1" thickBot="1">
      <c r="A41" s="31" t="s">
        <v>143</v>
      </c>
      <c r="B41" s="7" t="s">
        <v>162</v>
      </c>
      <c r="C41" s="32"/>
      <c r="D41" s="32"/>
      <c r="E41" s="32"/>
      <c r="F41" s="32"/>
      <c r="G41" s="35"/>
      <c r="H41" s="35"/>
    </row>
    <row r="42" spans="1:8" s="12" customFormat="1" ht="25.5" customHeight="1" thickBot="1">
      <c r="A42" s="31" t="s">
        <v>122</v>
      </c>
      <c r="B42" s="7" t="s">
        <v>141</v>
      </c>
      <c r="C42" s="32">
        <v>400</v>
      </c>
      <c r="D42" s="32"/>
      <c r="E42" s="32"/>
      <c r="F42" s="32">
        <v>518.2</v>
      </c>
      <c r="G42" s="35"/>
      <c r="H42" s="35"/>
    </row>
    <row r="43" spans="1:8" s="12" customFormat="1" ht="25.5" customHeight="1" thickBot="1">
      <c r="A43" s="31" t="s">
        <v>144</v>
      </c>
      <c r="B43" s="7" t="s">
        <v>142</v>
      </c>
      <c r="C43" s="32"/>
      <c r="D43" s="32"/>
      <c r="E43" s="32"/>
      <c r="F43" s="32"/>
      <c r="G43" s="35"/>
      <c r="H43" s="35"/>
    </row>
    <row r="44" spans="1:8" s="12" customFormat="1" ht="13.5" thickBot="1">
      <c r="A44" s="31"/>
      <c r="B44" s="7"/>
      <c r="C44" s="32"/>
      <c r="D44" s="32"/>
      <c r="E44" s="32"/>
      <c r="F44" s="11"/>
      <c r="G44" s="33"/>
      <c r="H44" s="33"/>
    </row>
    <row r="45" spans="1:8" s="12" customFormat="1" ht="39" thickBot="1">
      <c r="A45" s="31" t="s">
        <v>28</v>
      </c>
      <c r="B45" s="7" t="s">
        <v>29</v>
      </c>
      <c r="C45" s="129" t="s">
        <v>128</v>
      </c>
      <c r="D45" s="130"/>
      <c r="E45" s="130"/>
      <c r="F45" s="130"/>
      <c r="G45" s="130"/>
      <c r="H45" s="131"/>
    </row>
    <row r="46" spans="1:8" s="12" customFormat="1" ht="26.25" thickBot="1">
      <c r="A46" s="31" t="s">
        <v>30</v>
      </c>
      <c r="B46" s="7" t="s">
        <v>31</v>
      </c>
      <c r="C46" s="135"/>
      <c r="D46" s="136"/>
      <c r="E46" s="136"/>
      <c r="F46" s="136"/>
      <c r="G46" s="136"/>
      <c r="H46" s="137"/>
    </row>
    <row r="52" spans="2:4" ht="15">
      <c r="B52" t="s">
        <v>193</v>
      </c>
      <c r="D52" t="s">
        <v>194</v>
      </c>
    </row>
  </sheetData>
  <sheetProtection/>
  <mergeCells count="13">
    <mergeCell ref="H4:H5"/>
    <mergeCell ref="C29:H31"/>
    <mergeCell ref="C45:H46"/>
    <mergeCell ref="A2:G2"/>
    <mergeCell ref="A3:A5"/>
    <mergeCell ref="B3:B5"/>
    <mergeCell ref="C3:E3"/>
    <mergeCell ref="F3:H3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B91" sqref="B91:F91"/>
    </sheetView>
  </sheetViews>
  <sheetFormatPr defaultColWidth="9.140625" defaultRowHeight="15"/>
  <cols>
    <col min="1" max="1" width="9.00390625" style="0" customWidth="1"/>
    <col min="2" max="2" width="39.140625" style="0" customWidth="1"/>
    <col min="3" max="3" width="9.421875" style="0" bestFit="1" customWidth="1"/>
    <col min="5" max="5" width="17.421875" style="0" customWidth="1"/>
    <col min="6" max="6" width="18.57421875" style="0" customWidth="1"/>
  </cols>
  <sheetData>
    <row r="1" ht="45.75">
      <c r="F1" s="1" t="s">
        <v>86</v>
      </c>
    </row>
    <row r="2" spans="1:6" ht="36" customHeight="1">
      <c r="A2" s="138" t="s">
        <v>195</v>
      </c>
      <c r="B2" s="139"/>
      <c r="C2" s="140"/>
      <c r="D2" s="139"/>
      <c r="E2" s="139"/>
      <c r="F2" s="139"/>
    </row>
    <row r="4" spans="1:6" ht="31.5">
      <c r="A4" s="47" t="s">
        <v>0</v>
      </c>
      <c r="B4" s="48" t="s">
        <v>1</v>
      </c>
      <c r="C4" s="47" t="s">
        <v>2</v>
      </c>
      <c r="D4" s="47" t="s">
        <v>3</v>
      </c>
      <c r="E4" s="47" t="s">
        <v>32</v>
      </c>
      <c r="F4" s="47" t="s">
        <v>88</v>
      </c>
    </row>
    <row r="5" spans="1:6" ht="15">
      <c r="A5" s="49" t="s">
        <v>4</v>
      </c>
      <c r="B5" s="50" t="s">
        <v>5</v>
      </c>
      <c r="C5" s="51"/>
      <c r="D5" s="51"/>
      <c r="E5" s="52"/>
      <c r="F5" s="51"/>
    </row>
    <row r="6" spans="1:6" ht="15">
      <c r="A6" s="53" t="s">
        <v>43</v>
      </c>
      <c r="B6" s="54" t="s">
        <v>196</v>
      </c>
      <c r="C6" s="55"/>
      <c r="D6" s="55"/>
      <c r="E6" s="56"/>
      <c r="F6" s="55"/>
    </row>
    <row r="7" spans="1:6" ht="30">
      <c r="A7" s="53" t="s">
        <v>197</v>
      </c>
      <c r="B7" s="54" t="s">
        <v>198</v>
      </c>
      <c r="C7" s="55"/>
      <c r="D7" s="55"/>
      <c r="E7" s="56"/>
      <c r="F7" s="55"/>
    </row>
    <row r="8" spans="1:6" ht="30">
      <c r="A8" s="53" t="s">
        <v>199</v>
      </c>
      <c r="B8" s="54" t="s">
        <v>200</v>
      </c>
      <c r="C8" s="55"/>
      <c r="D8" s="55"/>
      <c r="E8" s="56"/>
      <c r="F8" s="55"/>
    </row>
    <row r="9" spans="1:6" ht="18">
      <c r="A9" s="57" t="s">
        <v>201</v>
      </c>
      <c r="B9" s="58" t="s">
        <v>202</v>
      </c>
      <c r="C9" s="59"/>
      <c r="D9" s="59"/>
      <c r="E9" s="60"/>
      <c r="F9" s="59"/>
    </row>
    <row r="10" spans="1:6" ht="18">
      <c r="A10" s="57" t="s">
        <v>203</v>
      </c>
      <c r="B10" s="58" t="s">
        <v>204</v>
      </c>
      <c r="C10" s="59"/>
      <c r="D10" s="59"/>
      <c r="E10" s="60"/>
      <c r="F10" s="59"/>
    </row>
    <row r="11" spans="1:6" ht="18">
      <c r="A11" s="57" t="s">
        <v>205</v>
      </c>
      <c r="B11" s="58" t="s">
        <v>206</v>
      </c>
      <c r="C11" s="59"/>
      <c r="D11" s="59"/>
      <c r="E11" s="60"/>
      <c r="F11" s="59"/>
    </row>
    <row r="12" spans="1:6" ht="18">
      <c r="A12" s="57" t="s">
        <v>207</v>
      </c>
      <c r="B12" s="58" t="s">
        <v>208</v>
      </c>
      <c r="C12" s="59"/>
      <c r="D12" s="59"/>
      <c r="E12" s="60"/>
      <c r="F12" s="59"/>
    </row>
    <row r="13" spans="1:6" ht="18">
      <c r="A13" s="57" t="s">
        <v>209</v>
      </c>
      <c r="B13" s="58" t="s">
        <v>210</v>
      </c>
      <c r="C13" s="59"/>
      <c r="D13" s="59"/>
      <c r="E13" s="60"/>
      <c r="F13" s="59"/>
    </row>
    <row r="14" spans="1:6" ht="18">
      <c r="A14" s="57" t="s">
        <v>211</v>
      </c>
      <c r="B14" s="58" t="s">
        <v>212</v>
      </c>
      <c r="C14" s="59"/>
      <c r="D14" s="59"/>
      <c r="E14" s="60"/>
      <c r="F14" s="59"/>
    </row>
    <row r="15" spans="1:6" ht="30">
      <c r="A15" s="53" t="s">
        <v>213</v>
      </c>
      <c r="B15" s="54" t="s">
        <v>214</v>
      </c>
      <c r="C15" s="55"/>
      <c r="D15" s="55"/>
      <c r="E15" s="56"/>
      <c r="F15" s="55"/>
    </row>
    <row r="16" spans="1:6" ht="18">
      <c r="A16" s="57" t="s">
        <v>215</v>
      </c>
      <c r="B16" s="58" t="s">
        <v>202</v>
      </c>
      <c r="C16" s="59"/>
      <c r="D16" s="59"/>
      <c r="E16" s="60"/>
      <c r="F16" s="59"/>
    </row>
    <row r="17" spans="1:6" ht="18">
      <c r="A17" s="57" t="s">
        <v>216</v>
      </c>
      <c r="B17" s="58" t="s">
        <v>204</v>
      </c>
      <c r="C17" s="59"/>
      <c r="D17" s="59"/>
      <c r="E17" s="60"/>
      <c r="F17" s="59"/>
    </row>
    <row r="18" spans="1:6" ht="18">
      <c r="A18" s="57" t="s">
        <v>217</v>
      </c>
      <c r="B18" s="58" t="s">
        <v>206</v>
      </c>
      <c r="C18" s="59"/>
      <c r="D18" s="59"/>
      <c r="E18" s="60"/>
      <c r="F18" s="59"/>
    </row>
    <row r="19" spans="1:6" ht="18">
      <c r="A19" s="57" t="s">
        <v>218</v>
      </c>
      <c r="B19" s="58" t="s">
        <v>208</v>
      </c>
      <c r="C19" s="59"/>
      <c r="D19" s="59"/>
      <c r="E19" s="60"/>
      <c r="F19" s="59"/>
    </row>
    <row r="20" spans="1:6" ht="18">
      <c r="A20" s="57" t="s">
        <v>219</v>
      </c>
      <c r="B20" s="58" t="s">
        <v>210</v>
      </c>
      <c r="C20" s="59"/>
      <c r="D20" s="59"/>
      <c r="E20" s="60"/>
      <c r="F20" s="59"/>
    </row>
    <row r="21" spans="1:6" ht="18">
      <c r="A21" s="57" t="s">
        <v>220</v>
      </c>
      <c r="B21" s="58" t="s">
        <v>212</v>
      </c>
      <c r="C21" s="59"/>
      <c r="D21" s="59"/>
      <c r="E21" s="60"/>
      <c r="F21" s="59"/>
    </row>
    <row r="22" spans="1:6" ht="30">
      <c r="A22" s="53" t="s">
        <v>221</v>
      </c>
      <c r="B22" s="54" t="s">
        <v>222</v>
      </c>
      <c r="C22" s="55"/>
      <c r="D22" s="55"/>
      <c r="E22" s="56"/>
      <c r="F22" s="55"/>
    </row>
    <row r="23" spans="1:6" ht="18">
      <c r="A23" s="57" t="s">
        <v>223</v>
      </c>
      <c r="B23" s="58" t="s">
        <v>202</v>
      </c>
      <c r="C23" s="59"/>
      <c r="D23" s="59"/>
      <c r="E23" s="60"/>
      <c r="F23" s="60"/>
    </row>
    <row r="24" spans="1:6" ht="15" customHeight="1">
      <c r="A24" s="53" t="s">
        <v>45</v>
      </c>
      <c r="B24" s="54" t="s">
        <v>224</v>
      </c>
      <c r="C24" s="55"/>
      <c r="D24" s="55"/>
      <c r="E24" s="56"/>
      <c r="F24" s="55"/>
    </row>
    <row r="25" spans="1:6" ht="45">
      <c r="A25" s="53" t="s">
        <v>225</v>
      </c>
      <c r="B25" s="54" t="s">
        <v>226</v>
      </c>
      <c r="C25" s="55"/>
      <c r="D25" s="55">
        <f>D26</f>
        <v>0</v>
      </c>
      <c r="E25" s="56">
        <f>E26</f>
        <v>0</v>
      </c>
      <c r="F25" s="55">
        <f>F26</f>
        <v>0</v>
      </c>
    </row>
    <row r="26" spans="1:6" ht="18">
      <c r="A26" s="57" t="s">
        <v>227</v>
      </c>
      <c r="B26" s="58" t="s">
        <v>202</v>
      </c>
      <c r="C26" s="60"/>
      <c r="D26" s="60"/>
      <c r="E26" s="60"/>
      <c r="F26" s="60"/>
    </row>
    <row r="27" spans="1:6" s="66" customFormat="1" ht="15">
      <c r="A27" s="61"/>
      <c r="B27" s="62"/>
      <c r="C27" s="63" t="s">
        <v>228</v>
      </c>
      <c r="D27" s="64">
        <v>0.4</v>
      </c>
      <c r="E27" s="65">
        <v>1.5</v>
      </c>
      <c r="F27" s="64">
        <v>92</v>
      </c>
    </row>
    <row r="28" spans="1:6" s="66" customFormat="1" ht="15">
      <c r="A28" s="61"/>
      <c r="B28" s="62"/>
      <c r="C28" s="63" t="s">
        <v>229</v>
      </c>
      <c r="D28" s="64">
        <v>0.4</v>
      </c>
      <c r="E28" s="65">
        <v>3.605</v>
      </c>
      <c r="F28" s="64">
        <v>363.9</v>
      </c>
    </row>
    <row r="29" spans="1:6" s="66" customFormat="1" ht="15">
      <c r="A29" s="61"/>
      <c r="B29" s="141" t="s">
        <v>230</v>
      </c>
      <c r="C29" s="143" t="s">
        <v>231</v>
      </c>
      <c r="D29" s="67">
        <v>0.4</v>
      </c>
      <c r="E29" s="68">
        <f>E31+E32+E33+E34+E35+E36+E38+E39+E40+E41+E42+E43+E44+E45+E46+E47+E48+E49+E52</f>
        <v>2.515</v>
      </c>
      <c r="F29" s="67">
        <f>F31+F32+F33+F34+F35+F36+F38+F39+F40+F41+F42+F44+F45+F46+F47+F48+F49+F52</f>
        <v>492</v>
      </c>
    </row>
    <row r="30" spans="1:6" s="66" customFormat="1" ht="15">
      <c r="A30" s="61"/>
      <c r="B30" s="142"/>
      <c r="C30" s="142"/>
      <c r="D30" s="67">
        <v>0.23</v>
      </c>
      <c r="E30" s="68">
        <f>E37+E50+E51</f>
        <v>0.14500000000000002</v>
      </c>
      <c r="F30" s="67">
        <f>F37+F50+F51</f>
        <v>20</v>
      </c>
    </row>
    <row r="31" spans="1:6" s="66" customFormat="1" ht="26.25">
      <c r="A31" s="61"/>
      <c r="B31" s="62" t="s">
        <v>232</v>
      </c>
      <c r="C31" s="63" t="s">
        <v>231</v>
      </c>
      <c r="D31" s="64">
        <v>0.4</v>
      </c>
      <c r="E31" s="65">
        <v>0.25</v>
      </c>
      <c r="F31" s="64">
        <v>15</v>
      </c>
    </row>
    <row r="32" spans="1:6" s="66" customFormat="1" ht="39">
      <c r="A32" s="61"/>
      <c r="B32" s="62" t="s">
        <v>233</v>
      </c>
      <c r="C32" s="63" t="s">
        <v>231</v>
      </c>
      <c r="D32" s="64">
        <v>0.4</v>
      </c>
      <c r="E32" s="65">
        <v>0.11</v>
      </c>
      <c r="F32" s="64">
        <v>15</v>
      </c>
    </row>
    <row r="33" spans="1:6" s="66" customFormat="1" ht="26.25">
      <c r="A33" s="61"/>
      <c r="B33" s="62" t="s">
        <v>234</v>
      </c>
      <c r="C33" s="63" t="s">
        <v>231</v>
      </c>
      <c r="D33" s="64">
        <v>0.4</v>
      </c>
      <c r="E33" s="65">
        <v>0.2</v>
      </c>
      <c r="F33" s="64">
        <v>40</v>
      </c>
    </row>
    <row r="34" spans="1:6" s="66" customFormat="1" ht="26.25">
      <c r="A34" s="61"/>
      <c r="B34" s="62" t="s">
        <v>235</v>
      </c>
      <c r="C34" s="63" t="s">
        <v>231</v>
      </c>
      <c r="D34" s="64">
        <v>0.4</v>
      </c>
      <c r="E34" s="65">
        <v>0.07</v>
      </c>
      <c r="F34" s="64">
        <v>136</v>
      </c>
    </row>
    <row r="35" spans="1:6" s="66" customFormat="1" ht="26.25">
      <c r="A35" s="61"/>
      <c r="B35" s="62" t="s">
        <v>236</v>
      </c>
      <c r="C35" s="63" t="s">
        <v>231</v>
      </c>
      <c r="D35" s="64">
        <v>0.4</v>
      </c>
      <c r="E35" s="65">
        <v>0.05</v>
      </c>
      <c r="F35" s="64">
        <v>15</v>
      </c>
    </row>
    <row r="36" spans="1:6" s="66" customFormat="1" ht="26.25">
      <c r="A36" s="61"/>
      <c r="B36" s="62" t="s">
        <v>237</v>
      </c>
      <c r="C36" s="63" t="s">
        <v>231</v>
      </c>
      <c r="D36" s="64">
        <v>0.4</v>
      </c>
      <c r="E36" s="65">
        <v>0.08</v>
      </c>
      <c r="F36" s="64">
        <v>15</v>
      </c>
    </row>
    <row r="37" spans="1:6" s="66" customFormat="1" ht="26.25">
      <c r="A37" s="61"/>
      <c r="B37" s="62" t="s">
        <v>238</v>
      </c>
      <c r="C37" s="63" t="s">
        <v>231</v>
      </c>
      <c r="D37" s="64">
        <v>0.23</v>
      </c>
      <c r="E37" s="65">
        <v>0.045</v>
      </c>
      <c r="F37" s="64">
        <v>7</v>
      </c>
    </row>
    <row r="38" spans="1:6" s="66" customFormat="1" ht="26.25">
      <c r="A38" s="61"/>
      <c r="B38" s="62" t="s">
        <v>239</v>
      </c>
      <c r="C38" s="63" t="s">
        <v>231</v>
      </c>
      <c r="D38" s="64">
        <v>0.4</v>
      </c>
      <c r="E38" s="65">
        <v>0.2</v>
      </c>
      <c r="F38" s="64">
        <v>10</v>
      </c>
    </row>
    <row r="39" spans="1:6" s="66" customFormat="1" ht="26.25">
      <c r="A39" s="61"/>
      <c r="B39" s="62" t="s">
        <v>240</v>
      </c>
      <c r="C39" s="63" t="s">
        <v>231</v>
      </c>
      <c r="D39" s="64">
        <v>0.4</v>
      </c>
      <c r="E39" s="65">
        <v>0.095</v>
      </c>
      <c r="F39" s="64">
        <v>15</v>
      </c>
    </row>
    <row r="40" spans="1:6" s="66" customFormat="1" ht="26.25">
      <c r="A40" s="61"/>
      <c r="B40" s="62" t="s">
        <v>241</v>
      </c>
      <c r="C40" s="63" t="s">
        <v>231</v>
      </c>
      <c r="D40" s="64">
        <v>0.4</v>
      </c>
      <c r="E40" s="65">
        <v>0.045</v>
      </c>
      <c r="F40" s="64">
        <v>11</v>
      </c>
    </row>
    <row r="41" spans="1:6" s="66" customFormat="1" ht="26.25">
      <c r="A41" s="61"/>
      <c r="B41" s="62" t="s">
        <v>242</v>
      </c>
      <c r="C41" s="63" t="s">
        <v>231</v>
      </c>
      <c r="D41" s="69">
        <v>0.4</v>
      </c>
      <c r="E41" s="65">
        <v>0.285</v>
      </c>
      <c r="F41" s="69">
        <v>15</v>
      </c>
    </row>
    <row r="42" spans="1:6" s="66" customFormat="1" ht="15">
      <c r="A42" s="61"/>
      <c r="B42" s="144" t="s">
        <v>243</v>
      </c>
      <c r="C42" s="63" t="s">
        <v>231</v>
      </c>
      <c r="D42" s="64">
        <v>0.4</v>
      </c>
      <c r="E42" s="65">
        <v>0.1</v>
      </c>
      <c r="F42" s="146">
        <v>15</v>
      </c>
    </row>
    <row r="43" spans="1:6" s="66" customFormat="1" ht="15">
      <c r="A43" s="61"/>
      <c r="B43" s="145"/>
      <c r="C43" s="63" t="s">
        <v>231</v>
      </c>
      <c r="D43" s="64">
        <v>0.4</v>
      </c>
      <c r="E43" s="65">
        <v>0.15</v>
      </c>
      <c r="F43" s="142"/>
    </row>
    <row r="44" spans="1:6" s="66" customFormat="1" ht="26.25">
      <c r="A44" s="61"/>
      <c r="B44" s="62" t="s">
        <v>244</v>
      </c>
      <c r="C44" s="63" t="s">
        <v>231</v>
      </c>
      <c r="D44" s="64">
        <v>0.4</v>
      </c>
      <c r="E44" s="65">
        <v>0.06</v>
      </c>
      <c r="F44" s="64">
        <v>15</v>
      </c>
    </row>
    <row r="45" spans="1:6" s="66" customFormat="1" ht="26.25">
      <c r="A45" s="61"/>
      <c r="B45" s="62" t="s">
        <v>245</v>
      </c>
      <c r="C45" s="63" t="s">
        <v>231</v>
      </c>
      <c r="D45" s="69">
        <v>0.4</v>
      </c>
      <c r="E45" s="65">
        <v>0.15</v>
      </c>
      <c r="F45" s="69">
        <v>15</v>
      </c>
    </row>
    <row r="46" spans="1:6" s="66" customFormat="1" ht="15">
      <c r="A46" s="61"/>
      <c r="B46" s="147" t="s">
        <v>246</v>
      </c>
      <c r="C46" s="63" t="s">
        <v>231</v>
      </c>
      <c r="D46" s="64">
        <v>0.4</v>
      </c>
      <c r="E46" s="65">
        <v>0.09</v>
      </c>
      <c r="F46" s="64">
        <v>15</v>
      </c>
    </row>
    <row r="47" spans="1:6" s="66" customFormat="1" ht="15.75" customHeight="1">
      <c r="A47" s="61"/>
      <c r="B47" s="142"/>
      <c r="C47" s="63" t="s">
        <v>231</v>
      </c>
      <c r="D47" s="64">
        <v>0.4</v>
      </c>
      <c r="E47" s="65">
        <v>0.235</v>
      </c>
      <c r="F47" s="64">
        <v>15</v>
      </c>
    </row>
    <row r="48" spans="1:6" s="66" customFormat="1" ht="28.5" customHeight="1">
      <c r="A48" s="61"/>
      <c r="B48" s="62" t="s">
        <v>247</v>
      </c>
      <c r="C48" s="63" t="s">
        <v>231</v>
      </c>
      <c r="D48" s="69">
        <v>0.4</v>
      </c>
      <c r="E48" s="65">
        <v>0.08</v>
      </c>
      <c r="F48" s="64">
        <v>15</v>
      </c>
    </row>
    <row r="49" spans="1:6" s="66" customFormat="1" ht="33.75" customHeight="1">
      <c r="A49" s="61"/>
      <c r="B49" s="70" t="s">
        <v>248</v>
      </c>
      <c r="C49" s="63" t="s">
        <v>231</v>
      </c>
      <c r="D49" s="69">
        <v>0.4</v>
      </c>
      <c r="E49" s="65">
        <v>0.14</v>
      </c>
      <c r="F49" s="69">
        <v>15</v>
      </c>
    </row>
    <row r="50" spans="1:6" s="66" customFormat="1" ht="39.75" customHeight="1">
      <c r="A50" s="61"/>
      <c r="B50" s="70" t="s">
        <v>249</v>
      </c>
      <c r="C50" s="63" t="s">
        <v>231</v>
      </c>
      <c r="D50" s="69">
        <v>0.23</v>
      </c>
      <c r="E50" s="65">
        <v>0.05</v>
      </c>
      <c r="F50" s="69">
        <v>5</v>
      </c>
    </row>
    <row r="51" spans="1:6" s="66" customFormat="1" ht="54.75" customHeight="1">
      <c r="A51" s="61"/>
      <c r="B51" s="70" t="s">
        <v>250</v>
      </c>
      <c r="C51" s="63" t="s">
        <v>231</v>
      </c>
      <c r="D51" s="69">
        <v>0.23</v>
      </c>
      <c r="E51" s="65">
        <v>0.05</v>
      </c>
      <c r="F51" s="69">
        <v>8</v>
      </c>
    </row>
    <row r="52" spans="1:6" s="66" customFormat="1" ht="27.75" customHeight="1">
      <c r="A52" s="61"/>
      <c r="B52" s="62" t="s">
        <v>251</v>
      </c>
      <c r="C52" s="63" t="s">
        <v>231</v>
      </c>
      <c r="D52" s="69">
        <v>0.4</v>
      </c>
      <c r="E52" s="65">
        <v>0.125</v>
      </c>
      <c r="F52" s="69">
        <v>100</v>
      </c>
    </row>
    <row r="53" spans="1:6" ht="16.5" customHeight="1">
      <c r="A53" s="57" t="s">
        <v>252</v>
      </c>
      <c r="B53" s="58" t="s">
        <v>204</v>
      </c>
      <c r="C53" s="60"/>
      <c r="D53" s="60"/>
      <c r="E53" s="60"/>
      <c r="F53" s="60"/>
    </row>
    <row r="54" spans="1:6" ht="15" customHeight="1" hidden="1">
      <c r="A54" s="71" t="s">
        <v>252</v>
      </c>
      <c r="B54" s="72"/>
      <c r="C54" s="71"/>
      <c r="D54" s="73">
        <v>0.4</v>
      </c>
      <c r="E54" s="74"/>
      <c r="F54" s="75"/>
    </row>
    <row r="55" spans="1:6" ht="15" customHeight="1" hidden="1">
      <c r="A55" s="71" t="s">
        <v>252</v>
      </c>
      <c r="B55" s="72"/>
      <c r="C55" s="71"/>
      <c r="D55" s="73">
        <v>0.4</v>
      </c>
      <c r="E55" s="74"/>
      <c r="F55" s="75"/>
    </row>
    <row r="56" spans="1:6" ht="15" customHeight="1" hidden="1">
      <c r="A56" s="71" t="s">
        <v>252</v>
      </c>
      <c r="B56" s="72"/>
      <c r="C56" s="71"/>
      <c r="D56" s="73">
        <v>0.4</v>
      </c>
      <c r="E56" s="74"/>
      <c r="F56" s="75"/>
    </row>
    <row r="57" spans="1:6" ht="15" customHeight="1" hidden="1">
      <c r="A57" s="71" t="s">
        <v>252</v>
      </c>
      <c r="B57" s="72"/>
      <c r="C57" s="71"/>
      <c r="D57" s="73">
        <v>0.23</v>
      </c>
      <c r="E57" s="74"/>
      <c r="F57" s="75"/>
    </row>
    <row r="58" spans="1:6" ht="15" customHeight="1" hidden="1">
      <c r="A58" s="71" t="s">
        <v>252</v>
      </c>
      <c r="B58" s="72"/>
      <c r="C58" s="71"/>
      <c r="D58" s="73">
        <v>0.4</v>
      </c>
      <c r="E58" s="74"/>
      <c r="F58" s="75"/>
    </row>
    <row r="59" spans="1:6" ht="15" customHeight="1" hidden="1">
      <c r="A59" s="71" t="s">
        <v>252</v>
      </c>
      <c r="B59" s="72"/>
      <c r="C59" s="71"/>
      <c r="D59" s="73">
        <v>0.23</v>
      </c>
      <c r="E59" s="74"/>
      <c r="F59" s="75"/>
    </row>
    <row r="60" spans="1:6" ht="15" customHeight="1" hidden="1">
      <c r="A60" s="71" t="s">
        <v>252</v>
      </c>
      <c r="B60" s="72"/>
      <c r="C60" s="71"/>
      <c r="D60" s="73">
        <v>0.4</v>
      </c>
      <c r="E60" s="74"/>
      <c r="F60" s="75"/>
    </row>
    <row r="61" spans="1:6" ht="15" customHeight="1" hidden="1">
      <c r="A61" s="71" t="s">
        <v>252</v>
      </c>
      <c r="B61" s="72"/>
      <c r="C61" s="71"/>
      <c r="D61" s="73">
        <v>0.23</v>
      </c>
      <c r="E61" s="74"/>
      <c r="F61" s="75"/>
    </row>
    <row r="62" spans="1:6" ht="15" customHeight="1" hidden="1">
      <c r="A62" s="71" t="s">
        <v>252</v>
      </c>
      <c r="B62" s="72"/>
      <c r="C62" s="71"/>
      <c r="D62" s="73">
        <v>0.23</v>
      </c>
      <c r="E62" s="74"/>
      <c r="F62" s="75"/>
    </row>
    <row r="63" spans="1:6" ht="15" customHeight="1" hidden="1">
      <c r="A63" s="71" t="s">
        <v>252</v>
      </c>
      <c r="B63" s="72"/>
      <c r="C63" s="71"/>
      <c r="D63" s="73">
        <v>0.4</v>
      </c>
      <c r="E63" s="74"/>
      <c r="F63" s="75"/>
    </row>
    <row r="64" spans="1:6" ht="15" customHeight="1" hidden="1">
      <c r="A64" s="71" t="s">
        <v>252</v>
      </c>
      <c r="B64" s="72"/>
      <c r="C64" s="71"/>
      <c r="D64" s="73">
        <v>0.4</v>
      </c>
      <c r="E64" s="74"/>
      <c r="F64" s="75"/>
    </row>
    <row r="65" spans="1:6" ht="15" customHeight="1" hidden="1">
      <c r="A65" s="71" t="s">
        <v>252</v>
      </c>
      <c r="B65" s="72"/>
      <c r="C65" s="71"/>
      <c r="D65" s="73">
        <v>0.4</v>
      </c>
      <c r="E65" s="74"/>
      <c r="F65" s="75"/>
    </row>
    <row r="66" spans="1:6" ht="15" customHeight="1" hidden="1">
      <c r="A66" s="71" t="s">
        <v>252</v>
      </c>
      <c r="B66" s="72"/>
      <c r="C66" s="71"/>
      <c r="D66" s="73">
        <v>0.4</v>
      </c>
      <c r="E66" s="74"/>
      <c r="F66" s="75"/>
    </row>
    <row r="67" spans="1:6" ht="15" customHeight="1" hidden="1">
      <c r="A67" s="71" t="s">
        <v>252</v>
      </c>
      <c r="B67" s="72"/>
      <c r="C67" s="71"/>
      <c r="D67" s="73">
        <v>0.23</v>
      </c>
      <c r="E67" s="74"/>
      <c r="F67" s="75"/>
    </row>
    <row r="68" spans="1:6" ht="15" customHeight="1" hidden="1">
      <c r="A68" s="71" t="s">
        <v>252</v>
      </c>
      <c r="B68" s="72"/>
      <c r="C68" s="71"/>
      <c r="D68" s="73">
        <v>0.23</v>
      </c>
      <c r="E68" s="74"/>
      <c r="F68" s="75"/>
    </row>
    <row r="69" spans="1:6" ht="15" customHeight="1" hidden="1">
      <c r="A69" s="71" t="s">
        <v>252</v>
      </c>
      <c r="B69" s="76"/>
      <c r="C69" s="71"/>
      <c r="D69" s="73">
        <v>0.23</v>
      </c>
      <c r="E69" s="74"/>
      <c r="F69" s="75"/>
    </row>
    <row r="70" spans="1:6" ht="15" customHeight="1" hidden="1">
      <c r="A70" s="71" t="s">
        <v>252</v>
      </c>
      <c r="B70" s="77"/>
      <c r="C70" s="71"/>
      <c r="D70" s="73">
        <v>0.4</v>
      </c>
      <c r="E70" s="74"/>
      <c r="F70" s="75"/>
    </row>
    <row r="71" spans="1:6" ht="15" customHeight="1" hidden="1">
      <c r="A71" s="71" t="s">
        <v>252</v>
      </c>
      <c r="B71" s="76"/>
      <c r="C71" s="71"/>
      <c r="D71" s="73">
        <v>0.4</v>
      </c>
      <c r="E71" s="74"/>
      <c r="F71" s="75"/>
    </row>
    <row r="72" spans="1:6" ht="15" customHeight="1" hidden="1">
      <c r="A72" s="71" t="s">
        <v>252</v>
      </c>
      <c r="B72" s="77"/>
      <c r="C72" s="71"/>
      <c r="D72" s="73">
        <v>0.4</v>
      </c>
      <c r="E72" s="74"/>
      <c r="F72" s="75"/>
    </row>
    <row r="73" spans="1:6" ht="15" customHeight="1" hidden="1">
      <c r="A73" s="71" t="s">
        <v>252</v>
      </c>
      <c r="B73" s="77"/>
      <c r="C73" s="78"/>
      <c r="D73" s="73">
        <v>0.4</v>
      </c>
      <c r="E73" s="79"/>
      <c r="F73" s="75"/>
    </row>
    <row r="74" spans="1:6" ht="15" customHeight="1" hidden="1">
      <c r="A74" s="71" t="s">
        <v>252</v>
      </c>
      <c r="B74" s="72"/>
      <c r="C74" s="78"/>
      <c r="D74" s="73">
        <v>0.4</v>
      </c>
      <c r="E74" s="79"/>
      <c r="F74" s="75"/>
    </row>
    <row r="75" spans="1:6" ht="15" customHeight="1" hidden="1">
      <c r="A75" s="71" t="s">
        <v>252</v>
      </c>
      <c r="B75" s="77"/>
      <c r="C75" s="71"/>
      <c r="D75" s="73">
        <v>0.23</v>
      </c>
      <c r="E75" s="74"/>
      <c r="F75" s="75"/>
    </row>
    <row r="76" spans="1:6" ht="15" customHeight="1" hidden="1">
      <c r="A76" s="71" t="s">
        <v>252</v>
      </c>
      <c r="B76" s="80"/>
      <c r="C76" s="71"/>
      <c r="D76" s="73">
        <v>0.4</v>
      </c>
      <c r="E76" s="74"/>
      <c r="F76" s="75"/>
    </row>
    <row r="77" spans="1:6" ht="15" customHeight="1" hidden="1">
      <c r="A77" s="71" t="s">
        <v>252</v>
      </c>
      <c r="B77" s="81"/>
      <c r="C77" s="78"/>
      <c r="D77" s="73">
        <v>0.4</v>
      </c>
      <c r="E77" s="79"/>
      <c r="F77" s="75"/>
    </row>
    <row r="78" spans="1:6" ht="15" customHeight="1" hidden="1">
      <c r="A78" s="71" t="s">
        <v>252</v>
      </c>
      <c r="B78" s="82"/>
      <c r="C78" s="75"/>
      <c r="D78" s="73">
        <v>0.4</v>
      </c>
      <c r="E78" s="83"/>
      <c r="F78" s="75"/>
    </row>
    <row r="79" spans="1:6" ht="15" customHeight="1" hidden="1">
      <c r="A79" s="71" t="s">
        <v>252</v>
      </c>
      <c r="B79" s="77"/>
      <c r="C79" s="75"/>
      <c r="D79" s="73">
        <v>0.23</v>
      </c>
      <c r="E79" s="83"/>
      <c r="F79" s="75"/>
    </row>
    <row r="80" spans="1:6" ht="15" customHeight="1" hidden="1">
      <c r="A80" s="71" t="s">
        <v>252</v>
      </c>
      <c r="B80" s="84"/>
      <c r="C80" s="75"/>
      <c r="D80" s="73">
        <v>0.4</v>
      </c>
      <c r="E80" s="83"/>
      <c r="F80" s="75"/>
    </row>
    <row r="81" spans="1:6" ht="15" customHeight="1" hidden="1">
      <c r="A81" s="71" t="s">
        <v>252</v>
      </c>
      <c r="B81" s="84"/>
      <c r="C81" s="75"/>
      <c r="D81" s="73">
        <v>0.23</v>
      </c>
      <c r="E81" s="83"/>
      <c r="F81" s="75"/>
    </row>
    <row r="82" spans="1:6" ht="19.5" customHeight="1" hidden="1">
      <c r="A82" s="71" t="s">
        <v>252</v>
      </c>
      <c r="B82" s="84"/>
      <c r="C82" s="75"/>
      <c r="D82" s="75"/>
      <c r="E82" s="83"/>
      <c r="F82" s="75"/>
    </row>
    <row r="83" spans="1:6" ht="15" customHeight="1" hidden="1">
      <c r="A83" s="71" t="s">
        <v>252</v>
      </c>
      <c r="B83" s="84"/>
      <c r="C83" s="75"/>
      <c r="D83" s="75"/>
      <c r="E83" s="85"/>
      <c r="F83" s="75"/>
    </row>
    <row r="84" spans="1:6" ht="15">
      <c r="A84" s="61"/>
      <c r="B84" s="86"/>
      <c r="C84" s="87">
        <v>2016</v>
      </c>
      <c r="D84" s="87">
        <v>0.4</v>
      </c>
      <c r="E84" s="65">
        <v>1.6</v>
      </c>
      <c r="F84" s="88">
        <v>110</v>
      </c>
    </row>
    <row r="85" spans="1:6" ht="15">
      <c r="A85" s="61"/>
      <c r="B85" s="86"/>
      <c r="C85" s="87">
        <v>2017</v>
      </c>
      <c r="D85" s="87">
        <v>0.4</v>
      </c>
      <c r="E85" s="65">
        <v>1.28</v>
      </c>
      <c r="F85" s="88">
        <v>155</v>
      </c>
    </row>
    <row r="86" spans="1:6" ht="15">
      <c r="A86" s="71"/>
      <c r="B86" s="86"/>
      <c r="C86" s="75">
        <v>2017</v>
      </c>
      <c r="D86" s="75">
        <v>6</v>
      </c>
      <c r="E86" s="85">
        <v>1.55</v>
      </c>
      <c r="F86" s="75">
        <v>100</v>
      </c>
    </row>
    <row r="87" spans="1:6" ht="15">
      <c r="A87" s="89" t="s">
        <v>112</v>
      </c>
      <c r="B87" s="90" t="s">
        <v>253</v>
      </c>
      <c r="C87" s="91"/>
      <c r="D87" s="91"/>
      <c r="E87" s="91"/>
      <c r="F87" s="91"/>
    </row>
    <row r="88" spans="1:6" ht="45">
      <c r="A88" s="89" t="s">
        <v>254</v>
      </c>
      <c r="B88" s="90" t="s">
        <v>255</v>
      </c>
      <c r="C88" s="91"/>
      <c r="D88" s="91"/>
      <c r="E88" s="91"/>
      <c r="F88" s="91"/>
    </row>
    <row r="89" spans="1:6" ht="18">
      <c r="A89" s="61" t="s">
        <v>256</v>
      </c>
      <c r="B89" s="92" t="s">
        <v>202</v>
      </c>
      <c r="C89" s="92"/>
      <c r="D89" s="92"/>
      <c r="E89" s="92"/>
      <c r="F89" s="92"/>
    </row>
    <row r="90" spans="1:6" ht="15">
      <c r="A90" s="61"/>
      <c r="B90" s="92"/>
      <c r="C90" s="61">
        <v>2016</v>
      </c>
      <c r="D90" s="61">
        <v>0.4</v>
      </c>
      <c r="E90" s="61">
        <v>0.135</v>
      </c>
      <c r="F90" s="61">
        <v>118</v>
      </c>
    </row>
    <row r="91" spans="1:6" ht="18">
      <c r="A91" s="61"/>
      <c r="B91" s="92" t="s">
        <v>204</v>
      </c>
      <c r="C91" s="61">
        <v>2016</v>
      </c>
      <c r="D91" s="61">
        <v>0.4</v>
      </c>
      <c r="E91" s="61">
        <v>0.2</v>
      </c>
      <c r="F91" s="61">
        <v>183</v>
      </c>
    </row>
    <row r="92" spans="1:6" ht="15">
      <c r="A92" s="61"/>
      <c r="B92" s="92"/>
      <c r="C92" s="61">
        <v>2017</v>
      </c>
      <c r="D92" s="61">
        <v>0.4</v>
      </c>
      <c r="E92" s="61">
        <v>0.105</v>
      </c>
      <c r="F92" s="61">
        <v>150</v>
      </c>
    </row>
    <row r="93" spans="1:6" ht="39">
      <c r="A93" s="61"/>
      <c r="B93" s="62" t="s">
        <v>257</v>
      </c>
      <c r="C93" s="63" t="s">
        <v>231</v>
      </c>
      <c r="D93" s="69">
        <v>0.4</v>
      </c>
      <c r="E93" s="65">
        <v>0.146</v>
      </c>
      <c r="F93" s="69">
        <v>55</v>
      </c>
    </row>
    <row r="94" spans="1:6" ht="15">
      <c r="A94" s="61"/>
      <c r="B94" s="92"/>
      <c r="C94" s="61">
        <v>2016</v>
      </c>
      <c r="D94" s="61">
        <v>6</v>
      </c>
      <c r="E94" s="61">
        <v>0.12</v>
      </c>
      <c r="F94" s="61">
        <v>70</v>
      </c>
    </row>
    <row r="95" spans="1:6" ht="15">
      <c r="A95" s="61"/>
      <c r="B95" s="92"/>
      <c r="C95" s="61">
        <v>2017</v>
      </c>
      <c r="D95" s="61">
        <v>6</v>
      </c>
      <c r="E95" s="61">
        <v>0.55</v>
      </c>
      <c r="F95" s="61">
        <v>750</v>
      </c>
    </row>
    <row r="96" spans="1:6" ht="15">
      <c r="A96" s="61"/>
      <c r="B96" s="62"/>
      <c r="C96" s="63"/>
      <c r="D96" s="69"/>
      <c r="E96" s="65"/>
      <c r="F96" s="69"/>
    </row>
    <row r="97" spans="1:6" ht="18">
      <c r="A97" s="93"/>
      <c r="B97" s="94" t="s">
        <v>206</v>
      </c>
      <c r="C97" s="93">
        <v>2016</v>
      </c>
      <c r="D97" s="93">
        <v>0.4</v>
      </c>
      <c r="E97" s="93">
        <v>0.79</v>
      </c>
      <c r="F97" s="93">
        <v>203</v>
      </c>
    </row>
    <row r="98" spans="1:6" ht="18">
      <c r="A98" s="61"/>
      <c r="B98" s="92" t="s">
        <v>208</v>
      </c>
      <c r="C98" s="61">
        <v>2017</v>
      </c>
      <c r="D98" s="61">
        <v>0.4</v>
      </c>
      <c r="E98" s="61">
        <v>0.45</v>
      </c>
      <c r="F98" s="61">
        <v>30</v>
      </c>
    </row>
    <row r="99" spans="1:6" ht="75">
      <c r="A99" s="49" t="s">
        <v>23</v>
      </c>
      <c r="B99" s="90" t="s">
        <v>258</v>
      </c>
      <c r="C99" s="49"/>
      <c r="D99" s="90"/>
      <c r="E99" s="49"/>
      <c r="F99" s="90"/>
    </row>
    <row r="100" spans="1:6" ht="75">
      <c r="A100" s="53" t="s">
        <v>259</v>
      </c>
      <c r="B100" s="95" t="s">
        <v>260</v>
      </c>
      <c r="C100" s="53"/>
      <c r="D100" s="95"/>
      <c r="E100" s="53"/>
      <c r="F100" s="95"/>
    </row>
    <row r="101" spans="1:6" ht="90">
      <c r="A101" s="53" t="s">
        <v>261</v>
      </c>
      <c r="B101" s="95" t="s">
        <v>262</v>
      </c>
      <c r="C101" s="53"/>
      <c r="D101" s="95"/>
      <c r="E101" s="53"/>
      <c r="F101" s="95"/>
    </row>
    <row r="102" spans="1:6" ht="15">
      <c r="A102" s="96" t="s">
        <v>263</v>
      </c>
      <c r="B102" s="97" t="s">
        <v>264</v>
      </c>
      <c r="C102" s="96"/>
      <c r="D102" s="97"/>
      <c r="E102" s="96"/>
      <c r="F102" s="97"/>
    </row>
    <row r="103" spans="1:6" ht="15">
      <c r="A103" s="98"/>
      <c r="B103" s="99"/>
      <c r="C103" s="98">
        <v>2017</v>
      </c>
      <c r="D103" s="98">
        <v>0.4</v>
      </c>
      <c r="E103" s="98"/>
      <c r="F103" s="98">
        <v>25</v>
      </c>
    </row>
    <row r="104" spans="1:6" ht="28.5">
      <c r="A104" s="96" t="s">
        <v>119</v>
      </c>
      <c r="B104" s="97" t="s">
        <v>265</v>
      </c>
      <c r="C104" s="96"/>
      <c r="D104" s="97"/>
      <c r="E104" s="96"/>
      <c r="F104" s="97"/>
    </row>
    <row r="105" spans="1:6" ht="15">
      <c r="A105" s="96"/>
      <c r="B105" s="100"/>
      <c r="C105" s="101">
        <v>2016</v>
      </c>
      <c r="D105" s="102">
        <v>0.4</v>
      </c>
      <c r="E105" s="101"/>
      <c r="F105" s="102">
        <v>180</v>
      </c>
    </row>
    <row r="106" spans="1:6" ht="15">
      <c r="A106" s="96"/>
      <c r="B106" s="100"/>
      <c r="C106" s="103">
        <v>2017</v>
      </c>
      <c r="D106" s="98">
        <v>0.4</v>
      </c>
      <c r="E106" s="98"/>
      <c r="F106" s="98">
        <v>150</v>
      </c>
    </row>
    <row r="107" spans="1:6" ht="26.25">
      <c r="A107" s="96"/>
      <c r="B107" s="62" t="s">
        <v>266</v>
      </c>
      <c r="C107" s="103">
        <v>2018</v>
      </c>
      <c r="D107" s="98">
        <v>0.4</v>
      </c>
      <c r="E107" s="98"/>
      <c r="F107" s="98">
        <v>136</v>
      </c>
    </row>
    <row r="108" spans="1:6" ht="28.5">
      <c r="A108" s="96" t="s">
        <v>121</v>
      </c>
      <c r="B108" s="97" t="s">
        <v>267</v>
      </c>
      <c r="C108" s="104"/>
      <c r="D108" s="104"/>
      <c r="E108" s="105"/>
      <c r="F108" s="104"/>
    </row>
    <row r="109" spans="1:6" ht="15">
      <c r="A109" s="98"/>
      <c r="B109" s="82"/>
      <c r="C109" s="98"/>
      <c r="D109" s="98"/>
      <c r="E109" s="98"/>
      <c r="F109" s="98"/>
    </row>
    <row r="110" spans="1:6" ht="15">
      <c r="A110" s="96"/>
      <c r="B110" s="97" t="s">
        <v>268</v>
      </c>
      <c r="C110" s="96"/>
      <c r="D110" s="97"/>
      <c r="E110" s="96"/>
      <c r="F110" s="97"/>
    </row>
    <row r="111" spans="1:6" ht="75">
      <c r="A111" s="53" t="s">
        <v>269</v>
      </c>
      <c r="B111" s="95" t="s">
        <v>270</v>
      </c>
      <c r="C111" s="98"/>
      <c r="D111" s="98"/>
      <c r="E111" s="98"/>
      <c r="F111" s="98"/>
    </row>
    <row r="112" spans="1:6" ht="28.5">
      <c r="A112" s="98"/>
      <c r="B112" s="100" t="s">
        <v>267</v>
      </c>
      <c r="C112" s="98">
        <v>2016</v>
      </c>
      <c r="D112" s="98">
        <v>0.4</v>
      </c>
      <c r="E112" s="98"/>
      <c r="F112" s="98">
        <v>400</v>
      </c>
    </row>
  </sheetData>
  <sheetProtection/>
  <mergeCells count="6">
    <mergeCell ref="A2:F2"/>
    <mergeCell ref="B29:B30"/>
    <mergeCell ref="C29:C30"/>
    <mergeCell ref="B42:B43"/>
    <mergeCell ref="F42:F43"/>
    <mergeCell ref="B46:B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Вилесова Светлана Васильевна</cp:lastModifiedBy>
  <cp:lastPrinted>2017-10-30T03:56:21Z</cp:lastPrinted>
  <dcterms:created xsi:type="dcterms:W3CDTF">2017-10-28T06:30:36Z</dcterms:created>
  <dcterms:modified xsi:type="dcterms:W3CDTF">2019-11-01T04:40:52Z</dcterms:modified>
  <cp:category/>
  <cp:version/>
  <cp:contentType/>
  <cp:contentStatus/>
</cp:coreProperties>
</file>